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<sst xmlns="http://schemas.openxmlformats.org/spreadsheetml/2006/main" count="377" uniqueCount="141">
  <si>
    <t>附件3：工程量清单</t>
  </si>
  <si>
    <t>序号</t>
  </si>
  <si>
    <t>项 目 名 称</t>
  </si>
  <si>
    <t>单 位</t>
  </si>
  <si>
    <t>数 量</t>
  </si>
  <si>
    <t>预算
单价/元</t>
  </si>
  <si>
    <t>预算
金额/元</t>
  </si>
  <si>
    <t>投标
单价/元</t>
  </si>
  <si>
    <t>投标
金额/元</t>
  </si>
  <si>
    <t>说明（选用的品牌在下表中将文字加粗）</t>
  </si>
  <si>
    <t>一、</t>
  </si>
  <si>
    <t>大厅及走廊</t>
  </si>
  <si>
    <t>顶面批腻子打磨刷乳胶漆</t>
  </si>
  <si>
    <t>平方米</t>
  </si>
  <si>
    <t>乳胶漆脱壳处铲除、接缝处贴牛皮纸或布带、自攻螺丝防锈处理，美巢墙锢滚涂一遍、美巢墙衬和美巢腻子批一遍局部二遍至平整，打磨。专用底漆一遍、乳胶漆二遍。（墙锢、墙衬、嵌缝石膏、腻子品牌：美巢/立邦/圣戈班，乳胶漆品牌：立邦净味120/多乐士家丽安净味三合一/三棵树净味竹炭二合一,底漆品牌：立邦/多乐士/三棵树专用配套底漆）</t>
  </si>
  <si>
    <t>墙面批腻子打磨刷乳胶漆</t>
  </si>
  <si>
    <t>双面石膏板隔墙</t>
  </si>
  <si>
    <t>项</t>
  </si>
  <si>
    <t>9.5mm纸面石膏板双面隔墙、北新75型国标轻钢龙骨，天地、穿心、内填岩棉隔音棉、人工、辅料、机械设备。石膏板：泰山牌或龙牌或圣戈班</t>
  </si>
  <si>
    <t>企业背景墙制作</t>
  </si>
  <si>
    <t>1.8mm厚细木工板（环保等级ENF级）打底、找平、成品1.2厚实木饰面板饰面，1.2mm厚镜面不锈钢收边条收边。螺丝、辅材、人工。木工板品牌：莫干山或兔宝宝或千年舟。</t>
  </si>
  <si>
    <t>踢脚线制作</t>
  </si>
  <si>
    <t>米</t>
  </si>
  <si>
    <t>9厘板打底、1.2mm厚镜面不锈钢踢脚线安装。螺丝、辅材、人工。多层板品牌：莫干山或兔宝宝或千年舟。</t>
  </si>
  <si>
    <t>企业形象吧台（定制）</t>
  </si>
  <si>
    <t>定制吧台制作高度1.2米、石英石台面、1.2厚实木多层饰面板饰面成品弯弧（根据图纸制作）。18mm厚柜体板材品牌：水性科天或兔宝宝或千年舟，环保等级ENF级。石英石台面：杜邦或可丽耐或欧雅典。</t>
  </si>
  <si>
    <t>茶水台橱柜（定制）</t>
  </si>
  <si>
    <t>含2米地柜、2米吊柜、2米台面（柜体、柜门实木颗粒板材18mm厚，品牌：水性科天或兔宝宝或千年舟，环保等级ENF级、柜门饰面：进口双饰面，铰链：DTC或海蒂斯或百隆，英石台面：杜邦或可丽耐或欧雅典。</t>
  </si>
  <si>
    <t>不锈钢水槽</t>
  </si>
  <si>
    <t>套</t>
  </si>
  <si>
    <t>304不锈钢单体水槽、包含一体式下水，尺寸不小于58*43cm，面板厚度不小于0.8mm，槽体厚度不小于0.8mm，品牌：九牧/摩恩/欧琳。</t>
  </si>
  <si>
    <t>不锈钢水槽龙头</t>
  </si>
  <si>
    <t>只</t>
  </si>
  <si>
    <t>不锈钢高抛旋转式厨房冷热水防溅龙头，主体材质：不锈钢，品牌：九牧/摩恩/欧琳。</t>
  </si>
  <si>
    <t>角阀</t>
  </si>
  <si>
    <t>品牌：九牧/摩恩/欧琳,全铜角阀</t>
  </si>
  <si>
    <t>金属软管</t>
  </si>
  <si>
    <t>根</t>
  </si>
  <si>
    <t>品牌：九牧/摩恩/欧琳,金属软管</t>
  </si>
  <si>
    <t>吊顶拆除</t>
  </si>
  <si>
    <t>顶面拆除、人工费、机械费。</t>
  </si>
  <si>
    <t>轻钢龙骨石膏板吊顶</t>
  </si>
  <si>
    <t>北新国标50型主龙骨、付龙骨、9.5mm纸面石膏板、8号丝杆，石膏板：泰山牌或龙牌或圣戈班</t>
  </si>
  <si>
    <t>小计</t>
  </si>
  <si>
    <t>二、</t>
  </si>
  <si>
    <t>弱电机房</t>
  </si>
  <si>
    <t>空调改造</t>
  </si>
  <si>
    <t>原空调送风管更换、增加铁皮风管，保温、增加送风口。（包含风口）</t>
  </si>
  <si>
    <t>三、</t>
  </si>
  <si>
    <t>备用1</t>
  </si>
  <si>
    <t>地面地砖凿除</t>
  </si>
  <si>
    <t>人工费、材料费、机械费、四周地砖保护、垃圾清理归堆</t>
  </si>
  <si>
    <t>地砖</t>
  </si>
  <si>
    <t>800*800地砖、广东佛山陶瓷，定制花色和原来一样。</t>
  </si>
  <si>
    <t>地面贴地砖</t>
  </si>
  <si>
    <t>铺800*800地砖，水泥及中砂、铺贴厚度3cm。材料费、机械费、人工费</t>
  </si>
  <si>
    <t>地砖垫层</t>
  </si>
  <si>
    <t>水泥及中砂、找平层不超过30mm、超出部分另增加8元/㎡</t>
  </si>
  <si>
    <t>轻钢龙骨石膏板修补</t>
  </si>
  <si>
    <t>9.5mm纸面石膏板修补，石膏板：泰山牌或龙牌或圣戈班</t>
  </si>
  <si>
    <t>四、</t>
  </si>
  <si>
    <t>备用2</t>
  </si>
  <si>
    <t>窗户栏杆安装</t>
  </si>
  <si>
    <t>窗户栏打孔膨胀螺栓固定</t>
  </si>
  <si>
    <t>五、</t>
  </si>
  <si>
    <t>会议室</t>
  </si>
  <si>
    <t>六、</t>
  </si>
  <si>
    <t>办公室1</t>
  </si>
  <si>
    <t>七、</t>
  </si>
  <si>
    <t>办公室2</t>
  </si>
  <si>
    <t>八、</t>
  </si>
  <si>
    <t>办公室3</t>
  </si>
  <si>
    <t>九、</t>
  </si>
  <si>
    <t>办公室4</t>
  </si>
  <si>
    <t>十、</t>
  </si>
  <si>
    <t>大办公区</t>
  </si>
  <si>
    <t>钢化玻璃门拆除</t>
  </si>
  <si>
    <t>人工费、机械费</t>
  </si>
  <si>
    <t>十一、</t>
  </si>
  <si>
    <t>电气、水路安装部分</t>
  </si>
  <si>
    <t>强电电线敷设材料费及人工费</t>
  </si>
  <si>
    <t>房间照明、开关、插座、设备、空调等电路电线更换和新增（国标2.5平方单芯铜线，品牌：江苏上上或鑫牛或江南）</t>
  </si>
  <si>
    <t>强电线管敷设材料费及人工费</t>
  </si>
  <si>
    <t>品牌：日丰/鸿雁/中财，PVC穿线管、束节、弯头、八角盒、金属软管</t>
  </si>
  <si>
    <t>弱电铺设材料及人工</t>
  </si>
  <si>
    <t>超六类双屏蔽网线，根据智能化点位设计重排线路，（品牌：秋叶原或安普伟星或正泰）</t>
  </si>
  <si>
    <t>弱电线管材料及人工</t>
  </si>
  <si>
    <t>品牌：日丰/鸿雁/中财，PVC穿线管、束节、弯头</t>
  </si>
  <si>
    <t>原墙、地面开槽费</t>
  </si>
  <si>
    <t>人工、机械(按图纸计算)</t>
  </si>
  <si>
    <t>墙、地面线槽砂浆修补</t>
  </si>
  <si>
    <t>水泥砂浆粉刷</t>
  </si>
  <si>
    <t>水池改下水材料费及人工费</t>
  </si>
  <si>
    <t>宏开50PVC下水管、直接、弯头等辅材、人工费</t>
  </si>
  <si>
    <t>ф25水管管路改造敷设材料及人工</t>
  </si>
  <si>
    <t>PPR全热水管25*4.2，包含直接、阀门、接头、弯头，堵头、人工费，品牌：伟星或日丰或公牛。</t>
  </si>
  <si>
    <t>筒灯</t>
  </si>
  <si>
    <t>更换及增加LED筒灯，12W筒灯、光源6500K，开孔尺寸110mm~125mm，含人工费，品牌：三雄极光或公牛或雷士</t>
  </si>
  <si>
    <t>消防应急筒灯</t>
  </si>
  <si>
    <t>更换消防带应急电源筒灯，品牌：三雄极光，12W筒灯、光源6500K，开孔尺寸110~125，含人工费</t>
  </si>
  <si>
    <t>喷淋装饰盖板更换</t>
  </si>
  <si>
    <t>个</t>
  </si>
  <si>
    <t>更换隐藏式喷淋装饰盖板，颜色白色、人工费</t>
  </si>
  <si>
    <t>开关面板</t>
  </si>
  <si>
    <t>尺寸：86*86mm；单联双控。品牌：公牛牌或TCL或美的</t>
  </si>
  <si>
    <t>插座面板</t>
  </si>
  <si>
    <t>普通22V 10A五孔插座，品牌：公牛牌或TCL或美的</t>
  </si>
  <si>
    <t>十二、</t>
  </si>
  <si>
    <t>杂项</t>
  </si>
  <si>
    <t>铲墙</t>
  </si>
  <si>
    <t>墙面乳胶漆铲除铲至基底，人工费、机械费。</t>
  </si>
  <si>
    <t>垃圾清运费</t>
  </si>
  <si>
    <t>袋装清运至物业指定地点（按楼层计）不含其他单位施工产生的垃圾，（最终装车外运）。</t>
  </si>
  <si>
    <t>顶面筒灯开灯孔</t>
  </si>
  <si>
    <t>增加筒灯开灯孔，避开龙骨、人工费，机械费</t>
  </si>
  <si>
    <t>材料运输费</t>
  </si>
  <si>
    <t>二次搬运、人工费。</t>
  </si>
  <si>
    <t>门锁芯更换</t>
  </si>
  <si>
    <t>铜制锁芯、人工费、机械费。</t>
  </si>
  <si>
    <t>消防烟感拆除</t>
  </si>
  <si>
    <t>人工费、机械费。</t>
  </si>
  <si>
    <t>消防烟感安装</t>
  </si>
  <si>
    <t>检修口更换</t>
  </si>
  <si>
    <t>成品检修口，尺寸600*600。</t>
  </si>
  <si>
    <t>门吸安装</t>
  </si>
  <si>
    <t>不锈钢门吸、人工费、机械费。</t>
  </si>
  <si>
    <t>窗帘拆除</t>
  </si>
  <si>
    <t>PVC卷帘</t>
  </si>
  <si>
    <t>定制加厚涂银全遮光PVC卷帘、含安装。</t>
  </si>
  <si>
    <t>中央空调清洗</t>
  </si>
  <si>
    <t>蒸汽清洗冷凝器，回风口，出风口清洗。</t>
  </si>
  <si>
    <t>原有线条灯、音响安装</t>
  </si>
  <si>
    <t>顶面线条灯和音响从新安装及加固处理。</t>
  </si>
  <si>
    <t>现场对材料、地面成品保护</t>
  </si>
  <si>
    <t>2mm厚PVC专用保护垫对现场地面及成品保护</t>
  </si>
  <si>
    <t>精保洁</t>
  </si>
  <si>
    <t>墙地面、窗户、玻璃隔断等精保洁。</t>
  </si>
  <si>
    <t>合计</t>
  </si>
  <si>
    <t>工程管理费5%</t>
  </si>
  <si>
    <t>税金1%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</si>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</sst>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  <numFmt numFmtId="178" formatCode="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/>
    </xf>
    <xf numFmtId="176" fontId="3" fillId="0" borderId="2" xfId="3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tabSelected="1" workbookViewId="0">
      <selection activeCell="J7" sqref="J7"/>
    </sheetView>
  </sheetViews>
  <sheetFormatPr defaultColWidth="9" defaultRowHeight="14.25"/>
  <cols>
    <col min="1" max="1" width="7" style="11" customWidth="1"/>
    <col min="2" max="2" width="32.6333333333333" style="2" customWidth="1"/>
    <col min="3" max="3" width="6.63333333333333" style="11" customWidth="1"/>
    <col min="4" max="4" width="8.38333333333333" style="12" customWidth="1"/>
    <col min="5" max="5" width="9.375" style="13" customWidth="1"/>
    <col min="6" max="8" width="11.1083333333333" style="13" customWidth="1"/>
    <col min="9" max="9" width="69.6333333333333" style="14" customWidth="1"/>
    <col min="10" max="10" width="39.8916666666667" style="10" customWidth="1"/>
    <col min="11" max="16384" width="9" style="2"/>
  </cols>
  <sheetData>
    <row r="1" ht="20.25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="1" customFormat="1" ht="28.5" spans="1:10">
      <c r="A2" s="16" t="s">
        <v>1</v>
      </c>
      <c r="B2" s="16" t="s">
        <v>2</v>
      </c>
      <c r="C2" s="16" t="s">
        <v>3</v>
      </c>
      <c r="D2" s="17" t="s">
        <v>4</v>
      </c>
      <c r="E2" s="18" t="s">
        <v>5</v>
      </c>
      <c r="F2" s="18" t="s">
        <v>6</v>
      </c>
      <c r="G2" s="19" t="s">
        <v>7</v>
      </c>
      <c r="H2" s="19" t="s">
        <v>8</v>
      </c>
      <c r="I2" s="43" t="s">
        <v>9</v>
      </c>
      <c r="J2" s="44"/>
    </row>
    <row r="3" s="2" customFormat="1" spans="1:10">
      <c r="A3" s="20" t="s">
        <v>10</v>
      </c>
      <c r="B3" s="21" t="s">
        <v>11</v>
      </c>
      <c r="C3" s="20"/>
      <c r="D3" s="22"/>
      <c r="E3" s="23"/>
      <c r="F3" s="24"/>
      <c r="G3" s="25"/>
      <c r="H3" s="25"/>
      <c r="I3" s="45"/>
      <c r="J3" s="10"/>
    </row>
    <row r="4" s="3" customFormat="1" ht="97" customHeight="1" spans="1:9">
      <c r="A4" s="26">
        <v>1</v>
      </c>
      <c r="B4" s="27" t="s">
        <v>12</v>
      </c>
      <c r="C4" s="28" t="s">
        <v>13</v>
      </c>
      <c r="D4" s="29">
        <v>99.16</v>
      </c>
      <c r="E4" s="30">
        <v>18</v>
      </c>
      <c r="F4" s="29">
        <f t="shared" ref="F4:F8" si="0">D4*E4</f>
        <v>1784.88</v>
      </c>
      <c r="G4" s="31"/>
      <c r="H4" s="31"/>
      <c r="I4" s="46" t="s">
        <v>14</v>
      </c>
    </row>
    <row r="5" s="3" customFormat="1" ht="71.25" spans="1:10">
      <c r="A5" s="26">
        <v>2</v>
      </c>
      <c r="B5" s="27" t="s">
        <v>15</v>
      </c>
      <c r="C5" s="28" t="s">
        <v>13</v>
      </c>
      <c r="D5" s="32">
        <f>65.8*2.6-1.4*2.6*4-5.8*2.6-1.04*2.6*3-1.8*2.6-1.55*2.6-3.04*2.6</f>
        <v>116.714</v>
      </c>
      <c r="E5" s="30">
        <v>25</v>
      </c>
      <c r="F5" s="29">
        <f t="shared" si="0"/>
        <v>2917.85</v>
      </c>
      <c r="G5" s="31"/>
      <c r="H5" s="31"/>
      <c r="I5" s="46" t="s">
        <v>14</v>
      </c>
      <c r="J5" s="47"/>
    </row>
    <row r="6" s="4" customFormat="1" ht="28.5" spans="1:10">
      <c r="A6" s="26">
        <v>3</v>
      </c>
      <c r="B6" s="33" t="s">
        <v>16</v>
      </c>
      <c r="C6" s="34" t="s">
        <v>17</v>
      </c>
      <c r="D6" s="35">
        <v>1</v>
      </c>
      <c r="E6" s="30">
        <v>500</v>
      </c>
      <c r="F6" s="29">
        <f t="shared" si="0"/>
        <v>500</v>
      </c>
      <c r="G6" s="31"/>
      <c r="H6" s="31"/>
      <c r="I6" s="46" t="s">
        <v>18</v>
      </c>
      <c r="J6" s="48"/>
    </row>
    <row r="7" s="2" customFormat="1" ht="42.75" spans="1:10">
      <c r="A7" s="26">
        <v>4</v>
      </c>
      <c r="B7" s="36" t="s">
        <v>19</v>
      </c>
      <c r="C7" s="28" t="s">
        <v>13</v>
      </c>
      <c r="D7" s="35">
        <f>4.35*2.6</f>
        <v>11.31</v>
      </c>
      <c r="E7" s="37">
        <v>480</v>
      </c>
      <c r="F7" s="29">
        <f t="shared" si="0"/>
        <v>5428.8</v>
      </c>
      <c r="G7" s="31"/>
      <c r="H7" s="31"/>
      <c r="I7" s="49" t="s">
        <v>20</v>
      </c>
      <c r="J7" s="10"/>
    </row>
    <row r="8" s="2" customFormat="1" ht="28.5" spans="1:10">
      <c r="A8" s="26">
        <v>4</v>
      </c>
      <c r="B8" s="36" t="s">
        <v>21</v>
      </c>
      <c r="C8" s="28" t="s">
        <v>22</v>
      </c>
      <c r="D8" s="35">
        <v>6</v>
      </c>
      <c r="E8" s="37">
        <v>65</v>
      </c>
      <c r="F8" s="29">
        <f t="shared" si="0"/>
        <v>390</v>
      </c>
      <c r="G8" s="31"/>
      <c r="H8" s="31"/>
      <c r="I8" s="49" t="s">
        <v>23</v>
      </c>
      <c r="J8" s="10"/>
    </row>
    <row r="9" s="5" customFormat="1" ht="42.75" spans="1:10">
      <c r="A9" s="26">
        <v>5</v>
      </c>
      <c r="B9" s="36" t="s">
        <v>24</v>
      </c>
      <c r="C9" s="26" t="s">
        <v>22</v>
      </c>
      <c r="D9" s="35">
        <v>5</v>
      </c>
      <c r="E9" s="35">
        <v>1860</v>
      </c>
      <c r="F9" s="29">
        <f t="shared" ref="F9:F16" si="1">D9*E9</f>
        <v>9300</v>
      </c>
      <c r="G9" s="31"/>
      <c r="H9" s="31"/>
      <c r="I9" s="50" t="s">
        <v>25</v>
      </c>
      <c r="J9" s="51"/>
    </row>
    <row r="10" s="6" customFormat="1" ht="42.75" spans="1:10">
      <c r="A10" s="26">
        <v>6</v>
      </c>
      <c r="B10" s="38" t="s">
        <v>26</v>
      </c>
      <c r="C10" s="39" t="s">
        <v>22</v>
      </c>
      <c r="D10" s="40">
        <v>2</v>
      </c>
      <c r="E10" s="40">
        <v>1580</v>
      </c>
      <c r="F10" s="40">
        <f t="shared" si="1"/>
        <v>3160</v>
      </c>
      <c r="G10" s="41"/>
      <c r="H10" s="41"/>
      <c r="I10" s="46" t="s">
        <v>27</v>
      </c>
      <c r="J10" s="51"/>
    </row>
    <row r="11" s="6" customFormat="1" ht="36" customHeight="1" spans="1:10">
      <c r="A11" s="26">
        <v>7</v>
      </c>
      <c r="B11" s="38" t="s">
        <v>28</v>
      </c>
      <c r="C11" s="39" t="s">
        <v>29</v>
      </c>
      <c r="D11" s="40">
        <v>1</v>
      </c>
      <c r="E11" s="40">
        <v>398</v>
      </c>
      <c r="F11" s="40">
        <f t="shared" si="1"/>
        <v>398</v>
      </c>
      <c r="G11" s="41"/>
      <c r="H11" s="41"/>
      <c r="I11" s="46" t="s">
        <v>30</v>
      </c>
      <c r="J11" s="51"/>
    </row>
    <row r="12" s="6" customFormat="1" ht="36" customHeight="1" spans="1:10">
      <c r="A12" s="26">
        <v>8</v>
      </c>
      <c r="B12" s="38" t="s">
        <v>31</v>
      </c>
      <c r="C12" s="39" t="s">
        <v>32</v>
      </c>
      <c r="D12" s="40">
        <v>1</v>
      </c>
      <c r="E12" s="40">
        <v>199</v>
      </c>
      <c r="F12" s="40">
        <f t="shared" si="1"/>
        <v>199</v>
      </c>
      <c r="G12" s="41"/>
      <c r="H12" s="41"/>
      <c r="I12" s="46" t="s">
        <v>33</v>
      </c>
      <c r="J12" s="51"/>
    </row>
    <row r="13" s="6" customFormat="1" ht="23" customHeight="1" spans="1:10">
      <c r="A13" s="26">
        <v>9</v>
      </c>
      <c r="B13" s="38" t="s">
        <v>34</v>
      </c>
      <c r="C13" s="39" t="s">
        <v>32</v>
      </c>
      <c r="D13" s="40">
        <v>2</v>
      </c>
      <c r="E13" s="40">
        <v>25</v>
      </c>
      <c r="F13" s="40">
        <f t="shared" si="1"/>
        <v>50</v>
      </c>
      <c r="G13" s="41"/>
      <c r="H13" s="41"/>
      <c r="I13" s="46" t="s">
        <v>35</v>
      </c>
      <c r="J13" s="51"/>
    </row>
    <row r="14" s="6" customFormat="1" ht="23" customHeight="1" spans="1:10">
      <c r="A14" s="26">
        <v>10</v>
      </c>
      <c r="B14" s="38" t="s">
        <v>36</v>
      </c>
      <c r="C14" s="39" t="s">
        <v>37</v>
      </c>
      <c r="D14" s="40">
        <v>2</v>
      </c>
      <c r="E14" s="40">
        <v>18</v>
      </c>
      <c r="F14" s="40">
        <f t="shared" si="1"/>
        <v>36</v>
      </c>
      <c r="G14" s="41"/>
      <c r="H14" s="41"/>
      <c r="I14" s="46" t="s">
        <v>38</v>
      </c>
      <c r="J14" s="51"/>
    </row>
    <row r="15" s="7" customFormat="1" spans="1:10">
      <c r="A15" s="26">
        <v>11</v>
      </c>
      <c r="B15" s="27" t="s">
        <v>39</v>
      </c>
      <c r="C15" s="28" t="s">
        <v>13</v>
      </c>
      <c r="D15" s="32">
        <v>4</v>
      </c>
      <c r="E15" s="30">
        <v>10</v>
      </c>
      <c r="F15" s="29">
        <f t="shared" si="1"/>
        <v>40</v>
      </c>
      <c r="G15" s="31"/>
      <c r="H15" s="31"/>
      <c r="I15" s="46" t="s">
        <v>40</v>
      </c>
      <c r="J15" s="51"/>
    </row>
    <row r="16" s="7" customFormat="1" ht="28.5" spans="1:10">
      <c r="A16" s="26">
        <v>12</v>
      </c>
      <c r="B16" s="27" t="s">
        <v>41</v>
      </c>
      <c r="C16" s="28" t="s">
        <v>13</v>
      </c>
      <c r="D16" s="32">
        <v>4</v>
      </c>
      <c r="E16" s="30">
        <v>105</v>
      </c>
      <c r="F16" s="29">
        <f t="shared" si="1"/>
        <v>420</v>
      </c>
      <c r="G16" s="31"/>
      <c r="H16" s="31"/>
      <c r="I16" s="46" t="s">
        <v>42</v>
      </c>
      <c r="J16" s="51"/>
    </row>
    <row r="17" s="6" customFormat="1" spans="1:10">
      <c r="A17" s="26"/>
      <c r="B17" s="38" t="s">
        <v>43</v>
      </c>
      <c r="C17" s="26"/>
      <c r="D17" s="42"/>
      <c r="E17" s="42"/>
      <c r="F17" s="24">
        <f>SUM(F4:F16)</f>
        <v>24624.53</v>
      </c>
      <c r="G17" s="25"/>
      <c r="H17" s="25"/>
      <c r="I17" s="50"/>
      <c r="J17" s="51"/>
    </row>
    <row r="18" s="6" customFormat="1" spans="1:10">
      <c r="A18" s="20" t="s">
        <v>44</v>
      </c>
      <c r="B18" s="21" t="s">
        <v>45</v>
      </c>
      <c r="C18" s="20"/>
      <c r="D18" s="22"/>
      <c r="E18" s="23"/>
      <c r="F18" s="24"/>
      <c r="G18" s="25"/>
      <c r="H18" s="25"/>
      <c r="I18" s="45"/>
      <c r="J18" s="51"/>
    </row>
    <row r="19" s="3" customFormat="1" ht="99" customHeight="1" spans="1:10">
      <c r="A19" s="26">
        <v>1</v>
      </c>
      <c r="B19" s="27" t="s">
        <v>12</v>
      </c>
      <c r="C19" s="28" t="s">
        <v>13</v>
      </c>
      <c r="D19" s="29">
        <v>3.27</v>
      </c>
      <c r="E19" s="30">
        <v>18</v>
      </c>
      <c r="F19" s="29">
        <f>D19*E19</f>
        <v>58.86</v>
      </c>
      <c r="G19" s="31"/>
      <c r="H19" s="31"/>
      <c r="I19" s="46" t="s">
        <v>14</v>
      </c>
      <c r="J19" s="47"/>
    </row>
    <row r="20" s="7" customFormat="1" ht="71.25" spans="1:10">
      <c r="A20" s="26">
        <v>2</v>
      </c>
      <c r="B20" s="27" t="s">
        <v>15</v>
      </c>
      <c r="C20" s="28" t="s">
        <v>13</v>
      </c>
      <c r="D20" s="32">
        <f>8.7*2.6-1.04*2.6-0.75*2.6</f>
        <v>17.966</v>
      </c>
      <c r="E20" s="30">
        <v>25</v>
      </c>
      <c r="F20" s="29">
        <f>D20*E20</f>
        <v>449.15</v>
      </c>
      <c r="G20" s="31"/>
      <c r="H20" s="31"/>
      <c r="I20" s="46" t="s">
        <v>14</v>
      </c>
      <c r="J20" s="47"/>
    </row>
    <row r="21" s="7" customFormat="1" spans="1:10">
      <c r="A21" s="26">
        <v>3</v>
      </c>
      <c r="B21" s="27" t="s">
        <v>39</v>
      </c>
      <c r="C21" s="28" t="s">
        <v>13</v>
      </c>
      <c r="D21" s="32">
        <v>3.27</v>
      </c>
      <c r="E21" s="30">
        <v>10</v>
      </c>
      <c r="F21" s="29">
        <f>D21*E21</f>
        <v>32.7</v>
      </c>
      <c r="G21" s="31"/>
      <c r="H21" s="31"/>
      <c r="I21" s="46" t="s">
        <v>40</v>
      </c>
      <c r="J21" s="51"/>
    </row>
    <row r="22" s="7" customFormat="1" ht="28.5" spans="1:10">
      <c r="A22" s="26">
        <v>4</v>
      </c>
      <c r="B22" s="27" t="s">
        <v>41</v>
      </c>
      <c r="C22" s="28" t="s">
        <v>13</v>
      </c>
      <c r="D22" s="32">
        <v>3.27</v>
      </c>
      <c r="E22" s="30">
        <v>105</v>
      </c>
      <c r="F22" s="29">
        <f>D22*E22</f>
        <v>343.35</v>
      </c>
      <c r="G22" s="31"/>
      <c r="H22" s="31"/>
      <c r="I22" s="46" t="s">
        <v>42</v>
      </c>
      <c r="J22" s="51"/>
    </row>
    <row r="23" s="7" customFormat="1" spans="1:10">
      <c r="A23" s="26">
        <v>5</v>
      </c>
      <c r="B23" s="27" t="s">
        <v>46</v>
      </c>
      <c r="C23" s="28" t="s">
        <v>17</v>
      </c>
      <c r="D23" s="32">
        <v>1</v>
      </c>
      <c r="E23" s="30">
        <v>600</v>
      </c>
      <c r="F23" s="29">
        <f>D23*E23</f>
        <v>600</v>
      </c>
      <c r="G23" s="31"/>
      <c r="H23" s="31"/>
      <c r="I23" s="46" t="s">
        <v>47</v>
      </c>
      <c r="J23" s="51"/>
    </row>
    <row r="24" s="6" customFormat="1" spans="1:10">
      <c r="A24" s="26"/>
      <c r="B24" s="38" t="s">
        <v>43</v>
      </c>
      <c r="C24" s="26"/>
      <c r="D24" s="42"/>
      <c r="E24" s="42"/>
      <c r="F24" s="24">
        <f>SUM(F19:F23)</f>
        <v>1484.06</v>
      </c>
      <c r="G24" s="25"/>
      <c r="H24" s="25"/>
      <c r="I24" s="50"/>
      <c r="J24" s="51"/>
    </row>
    <row r="25" s="6" customFormat="1" spans="1:10">
      <c r="A25" s="20" t="s">
        <v>48</v>
      </c>
      <c r="B25" s="21" t="s">
        <v>49</v>
      </c>
      <c r="C25" s="20"/>
      <c r="D25" s="22"/>
      <c r="E25" s="23"/>
      <c r="F25" s="24"/>
      <c r="G25" s="25"/>
      <c r="H25" s="25"/>
      <c r="I25" s="45"/>
      <c r="J25" s="51"/>
    </row>
    <row r="26" s="8" customFormat="1" ht="71.25" spans="1:10">
      <c r="A26" s="26">
        <v>1</v>
      </c>
      <c r="B26" s="27" t="s">
        <v>12</v>
      </c>
      <c r="C26" s="28" t="s">
        <v>13</v>
      </c>
      <c r="D26" s="29">
        <v>38.6</v>
      </c>
      <c r="E26" s="30">
        <v>18</v>
      </c>
      <c r="F26" s="29">
        <f t="shared" ref="F26:F33" si="2">D26*E26</f>
        <v>694.8</v>
      </c>
      <c r="G26" s="31"/>
      <c r="H26" s="31"/>
      <c r="I26" s="46" t="s">
        <v>14</v>
      </c>
      <c r="J26" s="47"/>
    </row>
    <row r="27" s="8" customFormat="1" ht="71.25" spans="1:10">
      <c r="A27" s="26">
        <v>2</v>
      </c>
      <c r="B27" s="27" t="s">
        <v>15</v>
      </c>
      <c r="C27" s="28" t="s">
        <v>13</v>
      </c>
      <c r="D27" s="32">
        <f>25.4*2.6-5.8*2.6-1.4*2.6*2</f>
        <v>43.68</v>
      </c>
      <c r="E27" s="30">
        <v>25</v>
      </c>
      <c r="F27" s="29">
        <f t="shared" si="2"/>
        <v>1092</v>
      </c>
      <c r="G27" s="31"/>
      <c r="H27" s="31"/>
      <c r="I27" s="46" t="s">
        <v>14</v>
      </c>
      <c r="J27" s="47"/>
    </row>
    <row r="28" s="5" customFormat="1" spans="1:10">
      <c r="A28" s="26">
        <v>3</v>
      </c>
      <c r="B28" s="36" t="s">
        <v>50</v>
      </c>
      <c r="C28" s="26" t="s">
        <v>13</v>
      </c>
      <c r="D28" s="35">
        <v>6</v>
      </c>
      <c r="E28" s="37">
        <v>20</v>
      </c>
      <c r="F28" s="29">
        <f t="shared" si="2"/>
        <v>120</v>
      </c>
      <c r="G28" s="31"/>
      <c r="H28" s="31"/>
      <c r="I28" s="49" t="s">
        <v>51</v>
      </c>
      <c r="J28" s="52"/>
    </row>
    <row r="29" s="5" customFormat="1" spans="1:10">
      <c r="A29" s="26">
        <v>4</v>
      </c>
      <c r="B29" s="36" t="s">
        <v>52</v>
      </c>
      <c r="C29" s="26" t="s">
        <v>13</v>
      </c>
      <c r="D29" s="35">
        <v>6</v>
      </c>
      <c r="E29" s="37">
        <v>60</v>
      </c>
      <c r="F29" s="29">
        <f t="shared" si="2"/>
        <v>360</v>
      </c>
      <c r="G29" s="31"/>
      <c r="H29" s="31"/>
      <c r="I29" s="49" t="s">
        <v>53</v>
      </c>
      <c r="J29" s="52"/>
    </row>
    <row r="30" s="5" customFormat="1" spans="1:10">
      <c r="A30" s="26">
        <v>5</v>
      </c>
      <c r="B30" s="36" t="s">
        <v>54</v>
      </c>
      <c r="C30" s="26" t="s">
        <v>13</v>
      </c>
      <c r="D30" s="35">
        <v>6</v>
      </c>
      <c r="E30" s="37">
        <v>45</v>
      </c>
      <c r="F30" s="29">
        <f t="shared" si="2"/>
        <v>270</v>
      </c>
      <c r="G30" s="31"/>
      <c r="H30" s="31"/>
      <c r="I30" s="49" t="s">
        <v>55</v>
      </c>
      <c r="J30" s="52"/>
    </row>
    <row r="31" s="5" customFormat="1" spans="1:10">
      <c r="A31" s="26">
        <v>6</v>
      </c>
      <c r="B31" s="36" t="s">
        <v>56</v>
      </c>
      <c r="C31" s="26" t="s">
        <v>13</v>
      </c>
      <c r="D31" s="35">
        <v>6</v>
      </c>
      <c r="E31" s="35">
        <v>20</v>
      </c>
      <c r="F31" s="29">
        <f t="shared" si="2"/>
        <v>120</v>
      </c>
      <c r="G31" s="31"/>
      <c r="H31" s="31"/>
      <c r="I31" s="50" t="s">
        <v>57</v>
      </c>
      <c r="J31" s="52"/>
    </row>
    <row r="32" s="7" customFormat="1" spans="1:10">
      <c r="A32" s="26">
        <v>7</v>
      </c>
      <c r="B32" s="27" t="s">
        <v>39</v>
      </c>
      <c r="C32" s="28" t="s">
        <v>13</v>
      </c>
      <c r="D32" s="32">
        <v>1</v>
      </c>
      <c r="E32" s="30">
        <v>10</v>
      </c>
      <c r="F32" s="29">
        <f t="shared" si="2"/>
        <v>10</v>
      </c>
      <c r="G32" s="31"/>
      <c r="H32" s="31"/>
      <c r="I32" s="46" t="s">
        <v>40</v>
      </c>
      <c r="J32" s="51"/>
    </row>
    <row r="33" s="7" customFormat="1" spans="1:10">
      <c r="A33" s="26">
        <v>8</v>
      </c>
      <c r="B33" s="27" t="s">
        <v>58</v>
      </c>
      <c r="C33" s="28" t="s">
        <v>13</v>
      </c>
      <c r="D33" s="32">
        <v>1</v>
      </c>
      <c r="E33" s="30">
        <v>60</v>
      </c>
      <c r="F33" s="29">
        <f t="shared" si="2"/>
        <v>60</v>
      </c>
      <c r="G33" s="31"/>
      <c r="H33" s="31"/>
      <c r="I33" s="46" t="s">
        <v>59</v>
      </c>
      <c r="J33" s="51"/>
    </row>
    <row r="34" s="6" customFormat="1" spans="1:10">
      <c r="A34" s="26"/>
      <c r="B34" s="38" t="s">
        <v>43</v>
      </c>
      <c r="C34" s="26"/>
      <c r="D34" s="42"/>
      <c r="E34" s="42"/>
      <c r="F34" s="24">
        <f>SUM(F26:F33)</f>
        <v>2726.8</v>
      </c>
      <c r="G34" s="25"/>
      <c r="H34" s="25"/>
      <c r="I34" s="50"/>
      <c r="J34" s="51"/>
    </row>
    <row r="35" s="6" customFormat="1" spans="1:10">
      <c r="A35" s="20" t="s">
        <v>60</v>
      </c>
      <c r="B35" s="21" t="s">
        <v>61</v>
      </c>
      <c r="C35" s="20"/>
      <c r="D35" s="22"/>
      <c r="E35" s="23"/>
      <c r="F35" s="24"/>
      <c r="G35" s="25"/>
      <c r="H35" s="25"/>
      <c r="I35" s="45"/>
      <c r="J35" s="51"/>
    </row>
    <row r="36" s="8" customFormat="1" ht="71.25" spans="1:10">
      <c r="A36" s="26">
        <v>1</v>
      </c>
      <c r="B36" s="27" t="s">
        <v>12</v>
      </c>
      <c r="C36" s="28" t="s">
        <v>13</v>
      </c>
      <c r="D36" s="29">
        <v>28.4</v>
      </c>
      <c r="E36" s="30">
        <v>18</v>
      </c>
      <c r="F36" s="29">
        <f t="shared" ref="F36:F44" si="3">D36*E36</f>
        <v>511.2</v>
      </c>
      <c r="G36" s="31"/>
      <c r="H36" s="31"/>
      <c r="I36" s="46" t="s">
        <v>14</v>
      </c>
      <c r="J36" s="47"/>
    </row>
    <row r="37" s="8" customFormat="1" ht="71.25" spans="1:10">
      <c r="A37" s="26">
        <v>2</v>
      </c>
      <c r="B37" s="27" t="s">
        <v>15</v>
      </c>
      <c r="C37" s="28" t="s">
        <v>13</v>
      </c>
      <c r="D37" s="32">
        <f>25.9*2.6-1.04*2.6-1.4*2.6*5</f>
        <v>46.436</v>
      </c>
      <c r="E37" s="30">
        <v>25</v>
      </c>
      <c r="F37" s="29">
        <f t="shared" si="3"/>
        <v>1160.9</v>
      </c>
      <c r="G37" s="31"/>
      <c r="H37" s="31"/>
      <c r="I37" s="46" t="s">
        <v>14</v>
      </c>
      <c r="J37" s="47"/>
    </row>
    <row r="38" s="5" customFormat="1" spans="1:10">
      <c r="A38" s="26">
        <v>3</v>
      </c>
      <c r="B38" s="36" t="s">
        <v>50</v>
      </c>
      <c r="C38" s="26" t="s">
        <v>13</v>
      </c>
      <c r="D38" s="35">
        <v>14</v>
      </c>
      <c r="E38" s="37">
        <v>20</v>
      </c>
      <c r="F38" s="29">
        <f t="shared" si="3"/>
        <v>280</v>
      </c>
      <c r="G38" s="31"/>
      <c r="H38" s="31"/>
      <c r="I38" s="49" t="s">
        <v>51</v>
      </c>
      <c r="J38" s="52"/>
    </row>
    <row r="39" s="5" customFormat="1" spans="1:10">
      <c r="A39" s="26">
        <v>4</v>
      </c>
      <c r="B39" s="36" t="s">
        <v>52</v>
      </c>
      <c r="C39" s="26" t="s">
        <v>13</v>
      </c>
      <c r="D39" s="35">
        <v>14</v>
      </c>
      <c r="E39" s="37">
        <v>60</v>
      </c>
      <c r="F39" s="29">
        <f t="shared" si="3"/>
        <v>840</v>
      </c>
      <c r="G39" s="31"/>
      <c r="H39" s="31"/>
      <c r="I39" s="49" t="s">
        <v>53</v>
      </c>
      <c r="J39" s="52"/>
    </row>
    <row r="40" s="5" customFormat="1" spans="1:10">
      <c r="A40" s="26">
        <v>5</v>
      </c>
      <c r="B40" s="36" t="s">
        <v>54</v>
      </c>
      <c r="C40" s="26" t="s">
        <v>13</v>
      </c>
      <c r="D40" s="35">
        <v>14</v>
      </c>
      <c r="E40" s="37">
        <v>45</v>
      </c>
      <c r="F40" s="29">
        <f t="shared" si="3"/>
        <v>630</v>
      </c>
      <c r="G40" s="31"/>
      <c r="H40" s="31"/>
      <c r="I40" s="49" t="s">
        <v>55</v>
      </c>
      <c r="J40" s="52"/>
    </row>
    <row r="41" s="5" customFormat="1" spans="1:10">
      <c r="A41" s="26">
        <v>6</v>
      </c>
      <c r="B41" s="36" t="s">
        <v>56</v>
      </c>
      <c r="C41" s="26" t="s">
        <v>13</v>
      </c>
      <c r="D41" s="35">
        <v>14</v>
      </c>
      <c r="E41" s="35">
        <v>20</v>
      </c>
      <c r="F41" s="29">
        <f t="shared" si="3"/>
        <v>280</v>
      </c>
      <c r="G41" s="31"/>
      <c r="H41" s="31"/>
      <c r="I41" s="50" t="s">
        <v>57</v>
      </c>
      <c r="J41" s="52"/>
    </row>
    <row r="42" s="7" customFormat="1" spans="1:10">
      <c r="A42" s="26">
        <v>7</v>
      </c>
      <c r="B42" s="27" t="s">
        <v>39</v>
      </c>
      <c r="C42" s="28" t="s">
        <v>13</v>
      </c>
      <c r="D42" s="32">
        <v>1</v>
      </c>
      <c r="E42" s="30">
        <v>10</v>
      </c>
      <c r="F42" s="29">
        <f t="shared" si="3"/>
        <v>10</v>
      </c>
      <c r="G42" s="31"/>
      <c r="H42" s="31"/>
      <c r="I42" s="46" t="s">
        <v>40</v>
      </c>
      <c r="J42" s="51"/>
    </row>
    <row r="43" s="7" customFormat="1" spans="1:10">
      <c r="A43" s="26">
        <v>8</v>
      </c>
      <c r="B43" s="27" t="s">
        <v>58</v>
      </c>
      <c r="C43" s="28" t="s">
        <v>13</v>
      </c>
      <c r="D43" s="32">
        <v>1</v>
      </c>
      <c r="E43" s="30">
        <v>60</v>
      </c>
      <c r="F43" s="29">
        <f t="shared" si="3"/>
        <v>60</v>
      </c>
      <c r="G43" s="31"/>
      <c r="H43" s="31"/>
      <c r="I43" s="46" t="s">
        <v>59</v>
      </c>
      <c r="J43" s="51"/>
    </row>
    <row r="44" s="5" customFormat="1" spans="1:10">
      <c r="A44" s="26">
        <v>9</v>
      </c>
      <c r="B44" s="36" t="s">
        <v>62</v>
      </c>
      <c r="C44" s="26" t="s">
        <v>17</v>
      </c>
      <c r="D44" s="35">
        <v>1</v>
      </c>
      <c r="E44" s="35">
        <v>200</v>
      </c>
      <c r="F44" s="29">
        <f t="shared" si="3"/>
        <v>200</v>
      </c>
      <c r="G44" s="31"/>
      <c r="H44" s="31"/>
      <c r="I44" s="50" t="s">
        <v>63</v>
      </c>
      <c r="J44" s="52"/>
    </row>
    <row r="45" s="6" customFormat="1" spans="1:10">
      <c r="A45" s="26"/>
      <c r="B45" s="38" t="s">
        <v>43</v>
      </c>
      <c r="C45" s="26"/>
      <c r="D45" s="42"/>
      <c r="E45" s="42"/>
      <c r="F45" s="24">
        <f>SUM(F36:F44)</f>
        <v>3972.1</v>
      </c>
      <c r="G45" s="25"/>
      <c r="H45" s="25"/>
      <c r="I45" s="50"/>
      <c r="J45" s="51"/>
    </row>
    <row r="46" s="6" customFormat="1" spans="1:10">
      <c r="A46" s="20" t="s">
        <v>64</v>
      </c>
      <c r="B46" s="21" t="s">
        <v>65</v>
      </c>
      <c r="C46" s="20"/>
      <c r="D46" s="22"/>
      <c r="E46" s="23"/>
      <c r="F46" s="24"/>
      <c r="G46" s="25"/>
      <c r="H46" s="25"/>
      <c r="I46" s="45"/>
      <c r="J46" s="51"/>
    </row>
    <row r="47" s="8" customFormat="1" ht="71.25" spans="1:10">
      <c r="A47" s="26">
        <v>1</v>
      </c>
      <c r="B47" s="27" t="s">
        <v>12</v>
      </c>
      <c r="C47" s="28" t="s">
        <v>13</v>
      </c>
      <c r="D47" s="29">
        <v>73.3</v>
      </c>
      <c r="E47" s="30">
        <v>18</v>
      </c>
      <c r="F47" s="29">
        <f t="shared" ref="F47:F55" si="4">D47*E47</f>
        <v>1319.4</v>
      </c>
      <c r="G47" s="31"/>
      <c r="H47" s="31"/>
      <c r="I47" s="46" t="s">
        <v>14</v>
      </c>
      <c r="J47" s="53"/>
    </row>
    <row r="48" s="8" customFormat="1" ht="71.25" spans="1:10">
      <c r="A48" s="26">
        <v>2</v>
      </c>
      <c r="B48" s="27" t="s">
        <v>15</v>
      </c>
      <c r="C48" s="28" t="s">
        <v>13</v>
      </c>
      <c r="D48" s="32">
        <f>36.3*2.6-1.55*2.6-1.4*2.6-9.9*2.6</f>
        <v>60.97</v>
      </c>
      <c r="E48" s="30">
        <v>25</v>
      </c>
      <c r="F48" s="29">
        <f t="shared" si="4"/>
        <v>1524.25</v>
      </c>
      <c r="G48" s="31"/>
      <c r="H48" s="31"/>
      <c r="I48" s="46" t="s">
        <v>14</v>
      </c>
      <c r="J48" s="53"/>
    </row>
    <row r="49" s="5" customFormat="1" spans="1:10">
      <c r="A49" s="26">
        <v>3</v>
      </c>
      <c r="B49" s="36" t="s">
        <v>50</v>
      </c>
      <c r="C49" s="26" t="s">
        <v>13</v>
      </c>
      <c r="D49" s="35">
        <v>13</v>
      </c>
      <c r="E49" s="37">
        <v>20</v>
      </c>
      <c r="F49" s="29">
        <f t="shared" si="4"/>
        <v>260</v>
      </c>
      <c r="G49" s="31"/>
      <c r="H49" s="31"/>
      <c r="I49" s="49" t="s">
        <v>51</v>
      </c>
      <c r="J49" s="52"/>
    </row>
    <row r="50" s="5" customFormat="1" spans="1:10">
      <c r="A50" s="26">
        <v>4</v>
      </c>
      <c r="B50" s="36" t="s">
        <v>52</v>
      </c>
      <c r="C50" s="26" t="s">
        <v>13</v>
      </c>
      <c r="D50" s="35">
        <v>13</v>
      </c>
      <c r="E50" s="37">
        <v>60</v>
      </c>
      <c r="F50" s="29">
        <f t="shared" si="4"/>
        <v>780</v>
      </c>
      <c r="G50" s="31"/>
      <c r="H50" s="31"/>
      <c r="I50" s="49" t="s">
        <v>53</v>
      </c>
      <c r="J50" s="52"/>
    </row>
    <row r="51" s="5" customFormat="1" spans="1:10">
      <c r="A51" s="26">
        <v>5</v>
      </c>
      <c r="B51" s="36" t="s">
        <v>54</v>
      </c>
      <c r="C51" s="26" t="s">
        <v>13</v>
      </c>
      <c r="D51" s="35">
        <v>13</v>
      </c>
      <c r="E51" s="37">
        <v>45</v>
      </c>
      <c r="F51" s="29">
        <f t="shared" si="4"/>
        <v>585</v>
      </c>
      <c r="G51" s="31"/>
      <c r="H51" s="31"/>
      <c r="I51" s="49" t="s">
        <v>55</v>
      </c>
      <c r="J51" s="52"/>
    </row>
    <row r="52" s="5" customFormat="1" spans="1:10">
      <c r="A52" s="26">
        <v>6</v>
      </c>
      <c r="B52" s="36" t="s">
        <v>56</v>
      </c>
      <c r="C52" s="26" t="s">
        <v>13</v>
      </c>
      <c r="D52" s="35">
        <v>13</v>
      </c>
      <c r="E52" s="35">
        <v>20</v>
      </c>
      <c r="F52" s="29">
        <f t="shared" si="4"/>
        <v>260</v>
      </c>
      <c r="G52" s="31"/>
      <c r="H52" s="31"/>
      <c r="I52" s="50" t="s">
        <v>57</v>
      </c>
      <c r="J52" s="52"/>
    </row>
    <row r="53" s="7" customFormat="1" spans="1:10">
      <c r="A53" s="26">
        <v>7</v>
      </c>
      <c r="B53" s="27" t="s">
        <v>39</v>
      </c>
      <c r="C53" s="28" t="s">
        <v>13</v>
      </c>
      <c r="D53" s="32">
        <v>1</v>
      </c>
      <c r="E53" s="30">
        <v>10</v>
      </c>
      <c r="F53" s="29">
        <f t="shared" si="4"/>
        <v>10</v>
      </c>
      <c r="G53" s="31"/>
      <c r="H53" s="31"/>
      <c r="I53" s="46" t="s">
        <v>40</v>
      </c>
      <c r="J53" s="51"/>
    </row>
    <row r="54" s="7" customFormat="1" spans="1:10">
      <c r="A54" s="26">
        <v>8</v>
      </c>
      <c r="B54" s="27" t="s">
        <v>58</v>
      </c>
      <c r="C54" s="28" t="s">
        <v>13</v>
      </c>
      <c r="D54" s="32">
        <v>1</v>
      </c>
      <c r="E54" s="30">
        <v>60</v>
      </c>
      <c r="F54" s="29">
        <f t="shared" si="4"/>
        <v>60</v>
      </c>
      <c r="G54" s="31"/>
      <c r="H54" s="31"/>
      <c r="I54" s="46" t="s">
        <v>59</v>
      </c>
      <c r="J54" s="51"/>
    </row>
    <row r="55" s="5" customFormat="1" spans="1:10">
      <c r="A55" s="26">
        <v>9</v>
      </c>
      <c r="B55" s="36" t="s">
        <v>62</v>
      </c>
      <c r="C55" s="26" t="s">
        <v>17</v>
      </c>
      <c r="D55" s="35">
        <v>1</v>
      </c>
      <c r="E55" s="35">
        <v>200</v>
      </c>
      <c r="F55" s="29">
        <f t="shared" si="4"/>
        <v>200</v>
      </c>
      <c r="G55" s="31"/>
      <c r="H55" s="31"/>
      <c r="I55" s="50" t="s">
        <v>63</v>
      </c>
      <c r="J55" s="52"/>
    </row>
    <row r="56" s="6" customFormat="1" spans="1:10">
      <c r="A56" s="26"/>
      <c r="B56" s="38" t="s">
        <v>43</v>
      </c>
      <c r="C56" s="26"/>
      <c r="D56" s="42"/>
      <c r="E56" s="42"/>
      <c r="F56" s="24">
        <f>SUM(F47:F55)</f>
        <v>4998.65</v>
      </c>
      <c r="G56" s="25"/>
      <c r="H56" s="25"/>
      <c r="I56" s="50"/>
      <c r="J56" s="51"/>
    </row>
    <row r="57" s="6" customFormat="1" spans="1:10">
      <c r="A57" s="20" t="s">
        <v>66</v>
      </c>
      <c r="B57" s="21" t="s">
        <v>67</v>
      </c>
      <c r="C57" s="20"/>
      <c r="D57" s="22"/>
      <c r="E57" s="23"/>
      <c r="F57" s="24"/>
      <c r="G57" s="25"/>
      <c r="H57" s="25"/>
      <c r="I57" s="45"/>
      <c r="J57" s="51"/>
    </row>
    <row r="58" s="8" customFormat="1" ht="71.25" spans="1:10">
      <c r="A58" s="26">
        <v>1</v>
      </c>
      <c r="B58" s="27" t="s">
        <v>12</v>
      </c>
      <c r="C58" s="28" t="s">
        <v>13</v>
      </c>
      <c r="D58" s="29">
        <f>4.88*3.25</f>
        <v>15.86</v>
      </c>
      <c r="E58" s="30">
        <v>18</v>
      </c>
      <c r="F58" s="29">
        <f t="shared" ref="F58:F65" si="5">D58*E58</f>
        <v>285.48</v>
      </c>
      <c r="G58" s="31"/>
      <c r="H58" s="31"/>
      <c r="I58" s="46" t="s">
        <v>14</v>
      </c>
      <c r="J58" s="53"/>
    </row>
    <row r="59" s="8" customFormat="1" ht="71.25" spans="1:10">
      <c r="A59" s="26">
        <v>2</v>
      </c>
      <c r="B59" s="27" t="s">
        <v>15</v>
      </c>
      <c r="C59" s="28" t="s">
        <v>13</v>
      </c>
      <c r="D59" s="32">
        <f>4.88*2.6+3.25*2.6</f>
        <v>21.138</v>
      </c>
      <c r="E59" s="30">
        <v>25</v>
      </c>
      <c r="F59" s="29">
        <f t="shared" si="5"/>
        <v>528.45</v>
      </c>
      <c r="G59" s="31"/>
      <c r="H59" s="31"/>
      <c r="I59" s="46" t="s">
        <v>14</v>
      </c>
      <c r="J59" s="53"/>
    </row>
    <row r="60" s="5" customFormat="1" spans="1:10">
      <c r="A60" s="26">
        <v>3</v>
      </c>
      <c r="B60" s="36" t="s">
        <v>50</v>
      </c>
      <c r="C60" s="26" t="s">
        <v>13</v>
      </c>
      <c r="D60" s="35">
        <v>5</v>
      </c>
      <c r="E60" s="37">
        <v>20</v>
      </c>
      <c r="F60" s="29">
        <f t="shared" si="5"/>
        <v>100</v>
      </c>
      <c r="G60" s="31"/>
      <c r="H60" s="31"/>
      <c r="I60" s="49" t="s">
        <v>51</v>
      </c>
      <c r="J60" s="52"/>
    </row>
    <row r="61" s="5" customFormat="1" spans="1:10">
      <c r="A61" s="26">
        <v>4</v>
      </c>
      <c r="B61" s="36" t="s">
        <v>52</v>
      </c>
      <c r="C61" s="26" t="s">
        <v>13</v>
      </c>
      <c r="D61" s="35">
        <v>5</v>
      </c>
      <c r="E61" s="37">
        <v>60</v>
      </c>
      <c r="F61" s="29">
        <f t="shared" si="5"/>
        <v>300</v>
      </c>
      <c r="G61" s="31"/>
      <c r="H61" s="31"/>
      <c r="I61" s="49" t="s">
        <v>53</v>
      </c>
      <c r="J61" s="52"/>
    </row>
    <row r="62" s="5" customFormat="1" spans="1:10">
      <c r="A62" s="26">
        <v>5</v>
      </c>
      <c r="B62" s="36" t="s">
        <v>54</v>
      </c>
      <c r="C62" s="26" t="s">
        <v>13</v>
      </c>
      <c r="D62" s="35">
        <v>5</v>
      </c>
      <c r="E62" s="37">
        <v>45</v>
      </c>
      <c r="F62" s="29">
        <f t="shared" si="5"/>
        <v>225</v>
      </c>
      <c r="G62" s="31"/>
      <c r="H62" s="31"/>
      <c r="I62" s="49" t="s">
        <v>55</v>
      </c>
      <c r="J62" s="52"/>
    </row>
    <row r="63" s="5" customFormat="1" spans="1:10">
      <c r="A63" s="26">
        <v>6</v>
      </c>
      <c r="B63" s="36" t="s">
        <v>56</v>
      </c>
      <c r="C63" s="26" t="s">
        <v>13</v>
      </c>
      <c r="D63" s="35">
        <v>5</v>
      </c>
      <c r="E63" s="35">
        <v>20</v>
      </c>
      <c r="F63" s="29">
        <f t="shared" si="5"/>
        <v>100</v>
      </c>
      <c r="G63" s="31"/>
      <c r="H63" s="31"/>
      <c r="I63" s="50" t="s">
        <v>57</v>
      </c>
      <c r="J63" s="52"/>
    </row>
    <row r="64" s="7" customFormat="1" spans="1:10">
      <c r="A64" s="26">
        <v>7</v>
      </c>
      <c r="B64" s="27" t="s">
        <v>39</v>
      </c>
      <c r="C64" s="28" t="s">
        <v>13</v>
      </c>
      <c r="D64" s="32">
        <v>1</v>
      </c>
      <c r="E64" s="30">
        <v>10</v>
      </c>
      <c r="F64" s="29">
        <f t="shared" si="5"/>
        <v>10</v>
      </c>
      <c r="G64" s="31"/>
      <c r="H64" s="31"/>
      <c r="I64" s="46" t="s">
        <v>40</v>
      </c>
      <c r="J64" s="51"/>
    </row>
    <row r="65" s="7" customFormat="1" spans="1:10">
      <c r="A65" s="26">
        <v>8</v>
      </c>
      <c r="B65" s="27" t="s">
        <v>58</v>
      </c>
      <c r="C65" s="28" t="s">
        <v>13</v>
      </c>
      <c r="D65" s="32">
        <v>1</v>
      </c>
      <c r="E65" s="30">
        <v>60</v>
      </c>
      <c r="F65" s="29">
        <f t="shared" si="5"/>
        <v>60</v>
      </c>
      <c r="G65" s="31"/>
      <c r="H65" s="31"/>
      <c r="I65" s="46" t="s">
        <v>59</v>
      </c>
      <c r="J65" s="51"/>
    </row>
    <row r="66" s="6" customFormat="1" spans="1:10">
      <c r="A66" s="26"/>
      <c r="B66" s="38" t="s">
        <v>43</v>
      </c>
      <c r="C66" s="26"/>
      <c r="D66" s="42"/>
      <c r="E66" s="42"/>
      <c r="F66" s="24">
        <f>SUM(F58:F65)</f>
        <v>1608.93</v>
      </c>
      <c r="G66" s="25"/>
      <c r="H66" s="25"/>
      <c r="I66" s="50"/>
      <c r="J66" s="51"/>
    </row>
    <row r="67" s="6" customFormat="1" spans="1:10">
      <c r="A67" s="20" t="s">
        <v>68</v>
      </c>
      <c r="B67" s="21" t="s">
        <v>69</v>
      </c>
      <c r="C67" s="20"/>
      <c r="D67" s="22"/>
      <c r="E67" s="23"/>
      <c r="F67" s="24"/>
      <c r="G67" s="25"/>
      <c r="H67" s="25"/>
      <c r="I67" s="45"/>
      <c r="J67" s="51"/>
    </row>
    <row r="68" s="8" customFormat="1" ht="71.25" spans="1:10">
      <c r="A68" s="26">
        <v>1</v>
      </c>
      <c r="B68" s="27" t="s">
        <v>12</v>
      </c>
      <c r="C68" s="28" t="s">
        <v>13</v>
      </c>
      <c r="D68" s="29">
        <f>4.9*3.25</f>
        <v>15.925</v>
      </c>
      <c r="E68" s="30">
        <v>18</v>
      </c>
      <c r="F68" s="29">
        <f t="shared" ref="F68:F71" si="6">D68*E68</f>
        <v>286.65</v>
      </c>
      <c r="G68" s="31"/>
      <c r="H68" s="31"/>
      <c r="I68" s="46" t="s">
        <v>14</v>
      </c>
      <c r="J68" s="53"/>
    </row>
    <row r="69" s="8" customFormat="1" ht="71.25" spans="1:10">
      <c r="A69" s="26">
        <v>2</v>
      </c>
      <c r="B69" s="27" t="s">
        <v>15</v>
      </c>
      <c r="C69" s="28" t="s">
        <v>13</v>
      </c>
      <c r="D69" s="32">
        <f>4.88*2.6+3.25*2.6</f>
        <v>21.138</v>
      </c>
      <c r="E69" s="30">
        <v>25</v>
      </c>
      <c r="F69" s="29">
        <f t="shared" si="6"/>
        <v>528.45</v>
      </c>
      <c r="G69" s="31"/>
      <c r="H69" s="31"/>
      <c r="I69" s="46" t="s">
        <v>14</v>
      </c>
      <c r="J69" s="53"/>
    </row>
    <row r="70" s="7" customFormat="1" spans="1:10">
      <c r="A70" s="26">
        <v>3</v>
      </c>
      <c r="B70" s="27" t="s">
        <v>39</v>
      </c>
      <c r="C70" s="28" t="s">
        <v>13</v>
      </c>
      <c r="D70" s="32">
        <v>1</v>
      </c>
      <c r="E70" s="30">
        <v>10</v>
      </c>
      <c r="F70" s="29">
        <f t="shared" si="6"/>
        <v>10</v>
      </c>
      <c r="G70" s="31"/>
      <c r="H70" s="31"/>
      <c r="I70" s="46" t="s">
        <v>40</v>
      </c>
      <c r="J70" s="51"/>
    </row>
    <row r="71" s="7" customFormat="1" spans="1:10">
      <c r="A71" s="26">
        <v>4</v>
      </c>
      <c r="B71" s="27" t="s">
        <v>58</v>
      </c>
      <c r="C71" s="28" t="s">
        <v>13</v>
      </c>
      <c r="D71" s="32">
        <v>1</v>
      </c>
      <c r="E71" s="30">
        <v>60</v>
      </c>
      <c r="F71" s="29">
        <f t="shared" si="6"/>
        <v>60</v>
      </c>
      <c r="G71" s="31"/>
      <c r="H71" s="31"/>
      <c r="I71" s="46" t="s">
        <v>59</v>
      </c>
      <c r="J71" s="51"/>
    </row>
    <row r="72" s="6" customFormat="1" spans="1:10">
      <c r="A72" s="26"/>
      <c r="B72" s="38" t="s">
        <v>43</v>
      </c>
      <c r="C72" s="26"/>
      <c r="D72" s="42"/>
      <c r="E72" s="42"/>
      <c r="F72" s="24">
        <f>SUM(F68:F71)</f>
        <v>885.1</v>
      </c>
      <c r="G72" s="25"/>
      <c r="H72" s="25"/>
      <c r="I72" s="50"/>
      <c r="J72" s="51"/>
    </row>
    <row r="73" s="6" customFormat="1" spans="1:10">
      <c r="A73" s="20" t="s">
        <v>70</v>
      </c>
      <c r="B73" s="21" t="s">
        <v>71</v>
      </c>
      <c r="C73" s="20"/>
      <c r="D73" s="22"/>
      <c r="E73" s="23"/>
      <c r="F73" s="24"/>
      <c r="G73" s="25"/>
      <c r="H73" s="25"/>
      <c r="I73" s="45"/>
      <c r="J73" s="51"/>
    </row>
    <row r="74" s="8" customFormat="1" ht="71.25" spans="1:10">
      <c r="A74" s="26">
        <v>1</v>
      </c>
      <c r="B74" s="27" t="s">
        <v>12</v>
      </c>
      <c r="C74" s="28" t="s">
        <v>13</v>
      </c>
      <c r="D74" s="29">
        <v>11.45</v>
      </c>
      <c r="E74" s="30">
        <v>18</v>
      </c>
      <c r="F74" s="29">
        <f t="shared" ref="F74:F80" si="7">D74*E74</f>
        <v>206.1</v>
      </c>
      <c r="G74" s="31"/>
      <c r="H74" s="31"/>
      <c r="I74" s="46" t="s">
        <v>14</v>
      </c>
      <c r="J74" s="53"/>
    </row>
    <row r="75" s="8" customFormat="1" ht="71.25" spans="1:10">
      <c r="A75" s="26">
        <v>2</v>
      </c>
      <c r="B75" s="27" t="s">
        <v>15</v>
      </c>
      <c r="C75" s="28" t="s">
        <v>13</v>
      </c>
      <c r="D75" s="32">
        <f>13.5*2.6-0.65*2.6-3.3*2.6</f>
        <v>24.83</v>
      </c>
      <c r="E75" s="30">
        <v>25</v>
      </c>
      <c r="F75" s="29">
        <f t="shared" si="7"/>
        <v>620.75</v>
      </c>
      <c r="G75" s="31"/>
      <c r="H75" s="31"/>
      <c r="I75" s="46" t="s">
        <v>14</v>
      </c>
      <c r="J75" s="53"/>
    </row>
    <row r="76" s="5" customFormat="1" spans="1:10">
      <c r="A76" s="26">
        <v>3</v>
      </c>
      <c r="B76" s="36" t="s">
        <v>50</v>
      </c>
      <c r="C76" s="26" t="s">
        <v>13</v>
      </c>
      <c r="D76" s="35">
        <v>2</v>
      </c>
      <c r="E76" s="37">
        <v>20</v>
      </c>
      <c r="F76" s="29">
        <f t="shared" si="7"/>
        <v>40</v>
      </c>
      <c r="G76" s="31"/>
      <c r="H76" s="31"/>
      <c r="I76" s="49" t="s">
        <v>51</v>
      </c>
      <c r="J76" s="52"/>
    </row>
    <row r="77" s="5" customFormat="1" spans="1:10">
      <c r="A77" s="26">
        <v>4</v>
      </c>
      <c r="B77" s="36" t="s">
        <v>52</v>
      </c>
      <c r="C77" s="26" t="s">
        <v>13</v>
      </c>
      <c r="D77" s="35">
        <v>2</v>
      </c>
      <c r="E77" s="37">
        <v>60</v>
      </c>
      <c r="F77" s="29">
        <f t="shared" si="7"/>
        <v>120</v>
      </c>
      <c r="G77" s="31"/>
      <c r="H77" s="31"/>
      <c r="I77" s="49" t="s">
        <v>53</v>
      </c>
      <c r="J77" s="52"/>
    </row>
    <row r="78" s="5" customFormat="1" spans="1:10">
      <c r="A78" s="26">
        <v>5</v>
      </c>
      <c r="B78" s="36" t="s">
        <v>54</v>
      </c>
      <c r="C78" s="26" t="s">
        <v>13</v>
      </c>
      <c r="D78" s="35">
        <v>2</v>
      </c>
      <c r="E78" s="37">
        <v>45</v>
      </c>
      <c r="F78" s="29">
        <f t="shared" si="7"/>
        <v>90</v>
      </c>
      <c r="G78" s="31"/>
      <c r="H78" s="31"/>
      <c r="I78" s="49" t="s">
        <v>55</v>
      </c>
      <c r="J78" s="52"/>
    </row>
    <row r="79" s="5" customFormat="1" spans="1:10">
      <c r="A79" s="26">
        <v>6</v>
      </c>
      <c r="B79" s="36" t="s">
        <v>56</v>
      </c>
      <c r="C79" s="26" t="s">
        <v>13</v>
      </c>
      <c r="D79" s="35">
        <v>2</v>
      </c>
      <c r="E79" s="35">
        <v>20</v>
      </c>
      <c r="F79" s="29">
        <f t="shared" si="7"/>
        <v>40</v>
      </c>
      <c r="G79" s="31"/>
      <c r="H79" s="31"/>
      <c r="I79" s="50" t="s">
        <v>57</v>
      </c>
      <c r="J79" s="52"/>
    </row>
    <row r="80" s="7" customFormat="1" spans="1:10">
      <c r="A80" s="26">
        <v>7</v>
      </c>
      <c r="B80" s="27" t="s">
        <v>39</v>
      </c>
      <c r="C80" s="28" t="s">
        <v>13</v>
      </c>
      <c r="D80" s="32">
        <v>1</v>
      </c>
      <c r="E80" s="30">
        <v>10</v>
      </c>
      <c r="F80" s="29">
        <f t="shared" si="7"/>
        <v>10</v>
      </c>
      <c r="G80" s="31"/>
      <c r="H80" s="31"/>
      <c r="I80" s="46" t="s">
        <v>40</v>
      </c>
      <c r="J80" s="51"/>
    </row>
    <row r="81" s="7" customFormat="1" spans="1:10">
      <c r="A81" s="26">
        <v>8</v>
      </c>
      <c r="B81" s="27" t="s">
        <v>58</v>
      </c>
      <c r="C81" s="28" t="s">
        <v>13</v>
      </c>
      <c r="D81" s="32">
        <v>1</v>
      </c>
      <c r="E81" s="30">
        <v>60</v>
      </c>
      <c r="F81" s="29">
        <f t="shared" ref="F81:F91" si="8">D81*E81</f>
        <v>60</v>
      </c>
      <c r="G81" s="31"/>
      <c r="H81" s="31"/>
      <c r="I81" s="46" t="s">
        <v>59</v>
      </c>
      <c r="J81" s="51"/>
    </row>
    <row r="82" s="6" customFormat="1" spans="1:10">
      <c r="A82" s="26"/>
      <c r="B82" s="38" t="s">
        <v>43</v>
      </c>
      <c r="C82" s="26"/>
      <c r="D82" s="42"/>
      <c r="E82" s="42"/>
      <c r="F82" s="24">
        <f>SUM(F74:F81)</f>
        <v>1186.85</v>
      </c>
      <c r="G82" s="25"/>
      <c r="H82" s="25"/>
      <c r="I82" s="50"/>
      <c r="J82" s="51"/>
    </row>
    <row r="83" s="6" customFormat="1" spans="1:10">
      <c r="A83" s="20" t="s">
        <v>72</v>
      </c>
      <c r="B83" s="21" t="s">
        <v>73</v>
      </c>
      <c r="C83" s="20"/>
      <c r="D83" s="22"/>
      <c r="E83" s="23"/>
      <c r="F83" s="24"/>
      <c r="G83" s="25"/>
      <c r="H83" s="25"/>
      <c r="I83" s="45"/>
      <c r="J83" s="51"/>
    </row>
    <row r="84" s="8" customFormat="1" ht="71.25" spans="1:10">
      <c r="A84" s="26">
        <v>1</v>
      </c>
      <c r="B84" s="27" t="s">
        <v>12</v>
      </c>
      <c r="C84" s="28" t="s">
        <v>13</v>
      </c>
      <c r="D84" s="29">
        <v>11.97</v>
      </c>
      <c r="E84" s="30">
        <v>18</v>
      </c>
      <c r="F84" s="29">
        <f t="shared" si="8"/>
        <v>215.46</v>
      </c>
      <c r="G84" s="31"/>
      <c r="H84" s="31"/>
      <c r="I84" s="46" t="s">
        <v>14</v>
      </c>
      <c r="J84" s="53"/>
    </row>
    <row r="85" s="8" customFormat="1" ht="71.25" spans="1:10">
      <c r="A85" s="26">
        <v>2</v>
      </c>
      <c r="B85" s="27" t="s">
        <v>15</v>
      </c>
      <c r="C85" s="28" t="s">
        <v>13</v>
      </c>
      <c r="D85" s="32">
        <f>13.8*2.6-0.65*2.6-3.15*2.6-1.4*2.6*2</f>
        <v>18.72</v>
      </c>
      <c r="E85" s="30">
        <v>25</v>
      </c>
      <c r="F85" s="29">
        <f t="shared" si="8"/>
        <v>468</v>
      </c>
      <c r="G85" s="31"/>
      <c r="H85" s="31"/>
      <c r="I85" s="46" t="s">
        <v>14</v>
      </c>
      <c r="J85" s="53"/>
    </row>
    <row r="86" s="5" customFormat="1" spans="1:10">
      <c r="A86" s="26">
        <v>3</v>
      </c>
      <c r="B86" s="36" t="s">
        <v>50</v>
      </c>
      <c r="C86" s="26" t="s">
        <v>13</v>
      </c>
      <c r="D86" s="35">
        <v>2</v>
      </c>
      <c r="E86" s="37">
        <v>20</v>
      </c>
      <c r="F86" s="29">
        <f t="shared" si="8"/>
        <v>40</v>
      </c>
      <c r="G86" s="31"/>
      <c r="H86" s="31"/>
      <c r="I86" s="49" t="s">
        <v>51</v>
      </c>
      <c r="J86" s="52"/>
    </row>
    <row r="87" s="5" customFormat="1" spans="1:10">
      <c r="A87" s="26">
        <v>4</v>
      </c>
      <c r="B87" s="36" t="s">
        <v>52</v>
      </c>
      <c r="C87" s="26" t="s">
        <v>13</v>
      </c>
      <c r="D87" s="35">
        <v>2</v>
      </c>
      <c r="E87" s="37">
        <v>60</v>
      </c>
      <c r="F87" s="29">
        <f t="shared" si="8"/>
        <v>120</v>
      </c>
      <c r="G87" s="31"/>
      <c r="H87" s="31"/>
      <c r="I87" s="49" t="s">
        <v>53</v>
      </c>
      <c r="J87" s="52"/>
    </row>
    <row r="88" s="5" customFormat="1" spans="1:10">
      <c r="A88" s="26">
        <v>5</v>
      </c>
      <c r="B88" s="36" t="s">
        <v>54</v>
      </c>
      <c r="C88" s="26" t="s">
        <v>13</v>
      </c>
      <c r="D88" s="35">
        <v>2</v>
      </c>
      <c r="E88" s="37">
        <v>45</v>
      </c>
      <c r="F88" s="29">
        <f t="shared" si="8"/>
        <v>90</v>
      </c>
      <c r="G88" s="31"/>
      <c r="H88" s="31"/>
      <c r="I88" s="49" t="s">
        <v>55</v>
      </c>
      <c r="J88" s="52"/>
    </row>
    <row r="89" s="5" customFormat="1" spans="1:10">
      <c r="A89" s="26">
        <v>6</v>
      </c>
      <c r="B89" s="36" t="s">
        <v>56</v>
      </c>
      <c r="C89" s="26" t="s">
        <v>13</v>
      </c>
      <c r="D89" s="35">
        <v>2</v>
      </c>
      <c r="E89" s="35">
        <v>20</v>
      </c>
      <c r="F89" s="29">
        <f t="shared" si="8"/>
        <v>40</v>
      </c>
      <c r="G89" s="31"/>
      <c r="H89" s="31"/>
      <c r="I89" s="50" t="s">
        <v>57</v>
      </c>
      <c r="J89" s="52"/>
    </row>
    <row r="90" s="7" customFormat="1" spans="1:10">
      <c r="A90" s="26">
        <v>7</v>
      </c>
      <c r="B90" s="27" t="s">
        <v>39</v>
      </c>
      <c r="C90" s="28" t="s">
        <v>13</v>
      </c>
      <c r="D90" s="32">
        <v>1</v>
      </c>
      <c r="E90" s="30">
        <v>10</v>
      </c>
      <c r="F90" s="29">
        <f t="shared" si="8"/>
        <v>10</v>
      </c>
      <c r="G90" s="31"/>
      <c r="H90" s="31"/>
      <c r="I90" s="46" t="s">
        <v>40</v>
      </c>
      <c r="J90" s="51"/>
    </row>
    <row r="91" s="7" customFormat="1" spans="1:10">
      <c r="A91" s="26">
        <v>8</v>
      </c>
      <c r="B91" s="27" t="s">
        <v>58</v>
      </c>
      <c r="C91" s="28" t="s">
        <v>13</v>
      </c>
      <c r="D91" s="32">
        <v>1</v>
      </c>
      <c r="E91" s="30">
        <v>60</v>
      </c>
      <c r="F91" s="29">
        <f t="shared" si="8"/>
        <v>60</v>
      </c>
      <c r="G91" s="31"/>
      <c r="H91" s="31"/>
      <c r="I91" s="46" t="s">
        <v>59</v>
      </c>
      <c r="J91" s="51"/>
    </row>
    <row r="92" s="6" customFormat="1" spans="1:10">
      <c r="A92" s="26"/>
      <c r="B92" s="38" t="s">
        <v>43</v>
      </c>
      <c r="C92" s="26"/>
      <c r="D92" s="42"/>
      <c r="E92" s="42"/>
      <c r="F92" s="24">
        <f>SUM(F84:F91)</f>
        <v>1043.46</v>
      </c>
      <c r="G92" s="25"/>
      <c r="H92" s="25"/>
      <c r="I92" s="50"/>
      <c r="J92" s="51"/>
    </row>
    <row r="93" s="6" customFormat="1" spans="1:10">
      <c r="A93" s="20" t="s">
        <v>74</v>
      </c>
      <c r="B93" s="21" t="s">
        <v>75</v>
      </c>
      <c r="C93" s="20"/>
      <c r="D93" s="22"/>
      <c r="E93" s="23"/>
      <c r="F93" s="24"/>
      <c r="G93" s="25"/>
      <c r="H93" s="25"/>
      <c r="I93" s="45"/>
      <c r="J93" s="51"/>
    </row>
    <row r="94" s="8" customFormat="1" ht="71.25" spans="1:10">
      <c r="A94" s="26">
        <v>1</v>
      </c>
      <c r="B94" s="27" t="s">
        <v>12</v>
      </c>
      <c r="C94" s="28" t="s">
        <v>13</v>
      </c>
      <c r="D94" s="29">
        <v>128.94</v>
      </c>
      <c r="E94" s="30">
        <v>18</v>
      </c>
      <c r="F94" s="29">
        <f t="shared" ref="F94:F102" si="9">D94*E94</f>
        <v>2320.92</v>
      </c>
      <c r="G94" s="31"/>
      <c r="H94" s="31"/>
      <c r="I94" s="46" t="s">
        <v>14</v>
      </c>
      <c r="J94" s="53"/>
    </row>
    <row r="95" s="8" customFormat="1" ht="71.25" spans="1:10">
      <c r="A95" s="26">
        <v>2</v>
      </c>
      <c r="B95" s="27" t="s">
        <v>15</v>
      </c>
      <c r="C95" s="28" t="s">
        <v>13</v>
      </c>
      <c r="D95" s="32">
        <f>50.3*2.6-1.4*2.689-1.55*2.6-1.8*2.6-6.57*2.6</f>
        <v>101.2234</v>
      </c>
      <c r="E95" s="30">
        <v>25</v>
      </c>
      <c r="F95" s="29">
        <f t="shared" si="9"/>
        <v>2530.585</v>
      </c>
      <c r="G95" s="31"/>
      <c r="H95" s="31"/>
      <c r="I95" s="46" t="s">
        <v>14</v>
      </c>
      <c r="J95" s="53"/>
    </row>
    <row r="96" s="9" customFormat="1" spans="1:10">
      <c r="A96" s="26">
        <v>3</v>
      </c>
      <c r="B96" s="33" t="s">
        <v>76</v>
      </c>
      <c r="C96" s="34" t="s">
        <v>17</v>
      </c>
      <c r="D96" s="35">
        <v>1</v>
      </c>
      <c r="E96" s="30">
        <v>200</v>
      </c>
      <c r="F96" s="29">
        <f t="shared" si="9"/>
        <v>200</v>
      </c>
      <c r="G96" s="31"/>
      <c r="H96" s="31"/>
      <c r="I96" s="46" t="s">
        <v>77</v>
      </c>
      <c r="J96" s="55"/>
    </row>
    <row r="97" s="5" customFormat="1" spans="1:10">
      <c r="A97" s="26">
        <v>4</v>
      </c>
      <c r="B97" s="36" t="s">
        <v>50</v>
      </c>
      <c r="C97" s="26" t="s">
        <v>13</v>
      </c>
      <c r="D97" s="35">
        <v>19</v>
      </c>
      <c r="E97" s="37">
        <v>20</v>
      </c>
      <c r="F97" s="29">
        <f t="shared" si="9"/>
        <v>380</v>
      </c>
      <c r="G97" s="31"/>
      <c r="H97" s="31"/>
      <c r="I97" s="49" t="s">
        <v>51</v>
      </c>
      <c r="J97" s="52"/>
    </row>
    <row r="98" s="5" customFormat="1" spans="1:10">
      <c r="A98" s="26">
        <v>5</v>
      </c>
      <c r="B98" s="36" t="s">
        <v>52</v>
      </c>
      <c r="C98" s="26" t="s">
        <v>13</v>
      </c>
      <c r="D98" s="35">
        <v>19</v>
      </c>
      <c r="E98" s="37">
        <v>60</v>
      </c>
      <c r="F98" s="29">
        <f t="shared" si="9"/>
        <v>1140</v>
      </c>
      <c r="G98" s="31"/>
      <c r="H98" s="31"/>
      <c r="I98" s="49" t="s">
        <v>53</v>
      </c>
      <c r="J98" s="52"/>
    </row>
    <row r="99" s="5" customFormat="1" spans="1:10">
      <c r="A99" s="26">
        <v>6</v>
      </c>
      <c r="B99" s="36" t="s">
        <v>54</v>
      </c>
      <c r="C99" s="26" t="s">
        <v>13</v>
      </c>
      <c r="D99" s="35">
        <v>19</v>
      </c>
      <c r="E99" s="37">
        <v>45</v>
      </c>
      <c r="F99" s="29">
        <f t="shared" si="9"/>
        <v>855</v>
      </c>
      <c r="G99" s="31"/>
      <c r="H99" s="31"/>
      <c r="I99" s="49" t="s">
        <v>55</v>
      </c>
      <c r="J99" s="52"/>
    </row>
    <row r="100" s="5" customFormat="1" spans="1:10">
      <c r="A100" s="26">
        <v>7</v>
      </c>
      <c r="B100" s="36" t="s">
        <v>56</v>
      </c>
      <c r="C100" s="26" t="s">
        <v>13</v>
      </c>
      <c r="D100" s="35">
        <v>19</v>
      </c>
      <c r="E100" s="35">
        <v>20</v>
      </c>
      <c r="F100" s="29">
        <f t="shared" si="9"/>
        <v>380</v>
      </c>
      <c r="G100" s="31"/>
      <c r="H100" s="31"/>
      <c r="I100" s="50" t="s">
        <v>57</v>
      </c>
      <c r="J100" s="52"/>
    </row>
    <row r="101" s="7" customFormat="1" spans="1:10">
      <c r="A101" s="26">
        <v>8</v>
      </c>
      <c r="B101" s="27" t="s">
        <v>39</v>
      </c>
      <c r="C101" s="28" t="s">
        <v>13</v>
      </c>
      <c r="D101" s="32">
        <v>1</v>
      </c>
      <c r="E101" s="30">
        <v>10</v>
      </c>
      <c r="F101" s="29">
        <f t="shared" si="9"/>
        <v>10</v>
      </c>
      <c r="G101" s="31"/>
      <c r="H101" s="31"/>
      <c r="I101" s="46" t="s">
        <v>40</v>
      </c>
      <c r="J101" s="51"/>
    </row>
    <row r="102" s="7" customFormat="1" spans="1:10">
      <c r="A102" s="26">
        <v>9</v>
      </c>
      <c r="B102" s="27" t="s">
        <v>58</v>
      </c>
      <c r="C102" s="28" t="s">
        <v>13</v>
      </c>
      <c r="D102" s="32">
        <v>1</v>
      </c>
      <c r="E102" s="30">
        <v>60</v>
      </c>
      <c r="F102" s="29">
        <f t="shared" si="9"/>
        <v>60</v>
      </c>
      <c r="G102" s="31"/>
      <c r="H102" s="31"/>
      <c r="I102" s="46" t="s">
        <v>59</v>
      </c>
      <c r="J102" s="51"/>
    </row>
    <row r="103" s="6" customFormat="1" spans="1:10">
      <c r="A103" s="26"/>
      <c r="B103" s="38" t="s">
        <v>43</v>
      </c>
      <c r="C103" s="26"/>
      <c r="D103" s="42"/>
      <c r="E103" s="42"/>
      <c r="F103" s="24">
        <f>SUM(F94:F102)</f>
        <v>7876.505</v>
      </c>
      <c r="G103" s="25"/>
      <c r="H103" s="25"/>
      <c r="I103" s="50"/>
      <c r="J103" s="51"/>
    </row>
    <row r="104" s="2" customFormat="1" spans="1:10">
      <c r="A104" s="20" t="s">
        <v>78</v>
      </c>
      <c r="B104" s="21" t="s">
        <v>79</v>
      </c>
      <c r="C104" s="26"/>
      <c r="D104" s="35"/>
      <c r="E104" s="35"/>
      <c r="F104" s="24"/>
      <c r="G104" s="25"/>
      <c r="H104" s="25"/>
      <c r="I104" s="49"/>
      <c r="J104" s="10"/>
    </row>
    <row r="105" s="9" customFormat="1" ht="28.5" spans="1:10">
      <c r="A105" s="26">
        <v>1</v>
      </c>
      <c r="B105" s="36" t="s">
        <v>80</v>
      </c>
      <c r="C105" s="26" t="s">
        <v>22</v>
      </c>
      <c r="D105" s="54">
        <v>4490</v>
      </c>
      <c r="E105" s="35">
        <v>3.5</v>
      </c>
      <c r="F105" s="24">
        <f t="shared" ref="F105:F117" si="10">D105*E105</f>
        <v>15715</v>
      </c>
      <c r="G105" s="25"/>
      <c r="H105" s="25"/>
      <c r="I105" s="56" t="s">
        <v>81</v>
      </c>
      <c r="J105" s="55"/>
    </row>
    <row r="106" s="9" customFormat="1" spans="1:10">
      <c r="A106" s="26">
        <v>2</v>
      </c>
      <c r="B106" s="36" t="s">
        <v>82</v>
      </c>
      <c r="C106" s="26" t="s">
        <v>22</v>
      </c>
      <c r="D106" s="54">
        <v>1495</v>
      </c>
      <c r="E106" s="35">
        <v>1.1</v>
      </c>
      <c r="F106" s="24">
        <f t="shared" si="10"/>
        <v>1644.5</v>
      </c>
      <c r="G106" s="25"/>
      <c r="H106" s="25"/>
      <c r="I106" s="56" t="s">
        <v>83</v>
      </c>
      <c r="J106" s="55"/>
    </row>
    <row r="107" s="3" customFormat="1" ht="28.5" spans="1:10">
      <c r="A107" s="26">
        <v>3</v>
      </c>
      <c r="B107" s="36" t="s">
        <v>84</v>
      </c>
      <c r="C107" s="26" t="s">
        <v>22</v>
      </c>
      <c r="D107" s="54">
        <v>500</v>
      </c>
      <c r="E107" s="35">
        <v>4.5</v>
      </c>
      <c r="F107" s="24">
        <f t="shared" si="10"/>
        <v>2250</v>
      </c>
      <c r="G107" s="25"/>
      <c r="H107" s="25"/>
      <c r="I107" s="50" t="s">
        <v>85</v>
      </c>
      <c r="J107" s="47"/>
    </row>
    <row r="108" s="3" customFormat="1" spans="1:10">
      <c r="A108" s="26">
        <v>4</v>
      </c>
      <c r="B108" s="36" t="s">
        <v>86</v>
      </c>
      <c r="C108" s="26" t="s">
        <v>22</v>
      </c>
      <c r="D108" s="54">
        <v>500</v>
      </c>
      <c r="E108" s="35">
        <v>1</v>
      </c>
      <c r="F108" s="24">
        <f t="shared" si="10"/>
        <v>500</v>
      </c>
      <c r="G108" s="25"/>
      <c r="H108" s="25"/>
      <c r="I108" s="56" t="s">
        <v>87</v>
      </c>
      <c r="J108" s="47"/>
    </row>
    <row r="109" s="3" customFormat="1" spans="1:10">
      <c r="A109" s="26">
        <v>5</v>
      </c>
      <c r="B109" s="36" t="s">
        <v>88</v>
      </c>
      <c r="C109" s="26" t="s">
        <v>22</v>
      </c>
      <c r="D109" s="54">
        <v>832</v>
      </c>
      <c r="E109" s="35">
        <v>1</v>
      </c>
      <c r="F109" s="24">
        <f t="shared" si="10"/>
        <v>832</v>
      </c>
      <c r="G109" s="25"/>
      <c r="H109" s="25"/>
      <c r="I109" s="50" t="s">
        <v>89</v>
      </c>
      <c r="J109" s="47"/>
    </row>
    <row r="110" s="3" customFormat="1" spans="1:10">
      <c r="A110" s="26">
        <v>6</v>
      </c>
      <c r="B110" s="38" t="s">
        <v>90</v>
      </c>
      <c r="C110" s="26" t="s">
        <v>22</v>
      </c>
      <c r="D110" s="54">
        <v>833</v>
      </c>
      <c r="E110" s="35">
        <v>2</v>
      </c>
      <c r="F110" s="24">
        <f t="shared" si="10"/>
        <v>1666</v>
      </c>
      <c r="G110" s="25"/>
      <c r="H110" s="25"/>
      <c r="I110" s="57" t="s">
        <v>91</v>
      </c>
      <c r="J110" s="47"/>
    </row>
    <row r="111" s="3" customFormat="1" ht="35" customHeight="1" spans="1:10">
      <c r="A111" s="26">
        <v>7</v>
      </c>
      <c r="B111" s="36" t="s">
        <v>92</v>
      </c>
      <c r="C111" s="26" t="s">
        <v>22</v>
      </c>
      <c r="D111" s="54">
        <v>2</v>
      </c>
      <c r="E111" s="35">
        <v>20.433</v>
      </c>
      <c r="F111" s="24">
        <f t="shared" si="10"/>
        <v>40.866</v>
      </c>
      <c r="G111" s="25"/>
      <c r="H111" s="25"/>
      <c r="I111" s="57" t="s">
        <v>93</v>
      </c>
      <c r="J111" s="47"/>
    </row>
    <row r="112" s="9" customFormat="1" ht="28.5" spans="1:10">
      <c r="A112" s="26">
        <v>8</v>
      </c>
      <c r="B112" s="36" t="s">
        <v>94</v>
      </c>
      <c r="C112" s="26" t="s">
        <v>22</v>
      </c>
      <c r="D112" s="54">
        <v>3</v>
      </c>
      <c r="E112" s="35">
        <v>70</v>
      </c>
      <c r="F112" s="24">
        <f t="shared" si="10"/>
        <v>210</v>
      </c>
      <c r="G112" s="25"/>
      <c r="H112" s="25"/>
      <c r="I112" s="50" t="s">
        <v>95</v>
      </c>
      <c r="J112" s="55"/>
    </row>
    <row r="113" s="6" customFormat="1" ht="28.5" spans="1:10">
      <c r="A113" s="26">
        <v>9</v>
      </c>
      <c r="B113" s="38" t="s">
        <v>96</v>
      </c>
      <c r="C113" s="39" t="s">
        <v>32</v>
      </c>
      <c r="D113" s="40">
        <v>100</v>
      </c>
      <c r="E113" s="40">
        <v>26</v>
      </c>
      <c r="F113" s="40">
        <f t="shared" si="10"/>
        <v>2600</v>
      </c>
      <c r="G113" s="41"/>
      <c r="H113" s="41"/>
      <c r="I113" s="46" t="s">
        <v>97</v>
      </c>
      <c r="J113" s="51"/>
    </row>
    <row r="114" s="6" customFormat="1" ht="28.5" spans="1:10">
      <c r="A114" s="26">
        <v>10</v>
      </c>
      <c r="B114" s="38" t="s">
        <v>98</v>
      </c>
      <c r="C114" s="39" t="s">
        <v>32</v>
      </c>
      <c r="D114" s="40">
        <v>10</v>
      </c>
      <c r="E114" s="40">
        <v>85</v>
      </c>
      <c r="F114" s="40">
        <f t="shared" si="10"/>
        <v>850</v>
      </c>
      <c r="G114" s="41"/>
      <c r="H114" s="41"/>
      <c r="I114" s="46" t="s">
        <v>99</v>
      </c>
      <c r="J114" s="51"/>
    </row>
    <row r="115" s="6" customFormat="1" spans="1:10">
      <c r="A115" s="26">
        <v>11</v>
      </c>
      <c r="B115" s="38" t="s">
        <v>100</v>
      </c>
      <c r="C115" s="39" t="s">
        <v>101</v>
      </c>
      <c r="D115" s="40">
        <v>80</v>
      </c>
      <c r="E115" s="40">
        <v>8</v>
      </c>
      <c r="F115" s="40">
        <f t="shared" si="10"/>
        <v>640</v>
      </c>
      <c r="G115" s="41"/>
      <c r="H115" s="41"/>
      <c r="I115" s="46" t="s">
        <v>102</v>
      </c>
      <c r="J115" s="51"/>
    </row>
    <row r="116" s="6" customFormat="1" spans="1:10">
      <c r="A116" s="26">
        <v>12</v>
      </c>
      <c r="B116" s="38" t="s">
        <v>103</v>
      </c>
      <c r="C116" s="39" t="s">
        <v>101</v>
      </c>
      <c r="D116" s="40">
        <v>15</v>
      </c>
      <c r="E116" s="40">
        <v>18</v>
      </c>
      <c r="F116" s="40">
        <f t="shared" si="10"/>
        <v>270</v>
      </c>
      <c r="G116" s="41"/>
      <c r="H116" s="41"/>
      <c r="I116" s="46" t="s">
        <v>104</v>
      </c>
      <c r="J116" s="51"/>
    </row>
    <row r="117" s="6" customFormat="1" spans="1:10">
      <c r="A117" s="26">
        <v>13</v>
      </c>
      <c r="B117" s="38" t="s">
        <v>105</v>
      </c>
      <c r="C117" s="39" t="s">
        <v>101</v>
      </c>
      <c r="D117" s="40">
        <v>102</v>
      </c>
      <c r="E117" s="40">
        <v>16</v>
      </c>
      <c r="F117" s="40">
        <f t="shared" si="10"/>
        <v>1632</v>
      </c>
      <c r="G117" s="41"/>
      <c r="H117" s="41"/>
      <c r="I117" s="46" t="s">
        <v>106</v>
      </c>
      <c r="J117" s="51"/>
    </row>
    <row r="118" s="6" customFormat="1" spans="1:9">
      <c r="A118" s="26"/>
      <c r="B118" s="38" t="s">
        <v>43</v>
      </c>
      <c r="C118" s="26"/>
      <c r="D118" s="42"/>
      <c r="E118" s="42"/>
      <c r="F118" s="24">
        <f>SUM(F105:F117)</f>
        <v>28850.366</v>
      </c>
      <c r="G118" s="25"/>
      <c r="H118" s="25"/>
      <c r="I118" s="50"/>
    </row>
    <row r="119" s="2" customFormat="1" spans="1:10">
      <c r="A119" s="20" t="s">
        <v>107</v>
      </c>
      <c r="B119" s="21" t="s">
        <v>108</v>
      </c>
      <c r="C119" s="26"/>
      <c r="D119" s="35"/>
      <c r="E119" s="35"/>
      <c r="F119" s="24"/>
      <c r="G119" s="25"/>
      <c r="H119" s="25"/>
      <c r="I119" s="49"/>
      <c r="J119" s="10"/>
    </row>
    <row r="120" s="2" customFormat="1" spans="1:10">
      <c r="A120" s="26">
        <v>1</v>
      </c>
      <c r="B120" s="36" t="s">
        <v>109</v>
      </c>
      <c r="C120" s="26" t="s">
        <v>13</v>
      </c>
      <c r="D120" s="35">
        <v>472.83</v>
      </c>
      <c r="E120" s="35">
        <v>5</v>
      </c>
      <c r="F120" s="24">
        <f t="shared" ref="F120:F134" si="11">D120*E120</f>
        <v>2364.15</v>
      </c>
      <c r="G120" s="25"/>
      <c r="H120" s="25"/>
      <c r="I120" s="49" t="s">
        <v>110</v>
      </c>
      <c r="J120" s="10"/>
    </row>
    <row r="121" s="2" customFormat="1" ht="28.5" spans="1:10">
      <c r="A121" s="26">
        <v>2</v>
      </c>
      <c r="B121" s="36" t="s">
        <v>111</v>
      </c>
      <c r="C121" s="26" t="s">
        <v>17</v>
      </c>
      <c r="D121" s="35">
        <v>1</v>
      </c>
      <c r="E121" s="35">
        <v>1000</v>
      </c>
      <c r="F121" s="24">
        <f t="shared" si="11"/>
        <v>1000</v>
      </c>
      <c r="G121" s="25"/>
      <c r="H121" s="25"/>
      <c r="I121" s="49" t="s">
        <v>112</v>
      </c>
      <c r="J121" s="10"/>
    </row>
    <row r="122" s="2" customFormat="1" spans="1:10">
      <c r="A122" s="26">
        <v>3</v>
      </c>
      <c r="B122" s="36" t="s">
        <v>113</v>
      </c>
      <c r="C122" s="26" t="s">
        <v>17</v>
      </c>
      <c r="D122" s="35">
        <v>1</v>
      </c>
      <c r="E122" s="35">
        <v>300</v>
      </c>
      <c r="F122" s="24">
        <f t="shared" si="11"/>
        <v>300</v>
      </c>
      <c r="G122" s="25"/>
      <c r="H122" s="25"/>
      <c r="I122" s="49" t="s">
        <v>114</v>
      </c>
      <c r="J122" s="10"/>
    </row>
    <row r="123" s="2" customFormat="1" spans="1:10">
      <c r="A123" s="26">
        <v>4</v>
      </c>
      <c r="B123" s="36" t="s">
        <v>115</v>
      </c>
      <c r="C123" s="26" t="s">
        <v>17</v>
      </c>
      <c r="D123" s="35">
        <v>1</v>
      </c>
      <c r="E123" s="35">
        <v>930</v>
      </c>
      <c r="F123" s="24">
        <f t="shared" si="11"/>
        <v>930</v>
      </c>
      <c r="G123" s="25"/>
      <c r="H123" s="25"/>
      <c r="I123" s="49" t="s">
        <v>116</v>
      </c>
      <c r="J123" s="10"/>
    </row>
    <row r="124" s="2" customFormat="1" spans="1:10">
      <c r="A124" s="26">
        <v>5</v>
      </c>
      <c r="B124" s="36" t="s">
        <v>117</v>
      </c>
      <c r="C124" s="26" t="s">
        <v>101</v>
      </c>
      <c r="D124" s="35">
        <v>9</v>
      </c>
      <c r="E124" s="35">
        <v>50</v>
      </c>
      <c r="F124" s="24">
        <f t="shared" si="11"/>
        <v>450</v>
      </c>
      <c r="G124" s="25"/>
      <c r="H124" s="25"/>
      <c r="I124" s="49" t="s">
        <v>118</v>
      </c>
      <c r="J124" s="10"/>
    </row>
    <row r="125" s="2" customFormat="1" spans="1:10">
      <c r="A125" s="26">
        <v>6</v>
      </c>
      <c r="B125" s="36" t="s">
        <v>119</v>
      </c>
      <c r="C125" s="26" t="s">
        <v>101</v>
      </c>
      <c r="D125" s="35">
        <v>15</v>
      </c>
      <c r="E125" s="35">
        <v>10</v>
      </c>
      <c r="F125" s="24">
        <f t="shared" si="11"/>
        <v>150</v>
      </c>
      <c r="G125" s="25"/>
      <c r="H125" s="25"/>
      <c r="I125" s="49" t="s">
        <v>120</v>
      </c>
      <c r="J125" s="10"/>
    </row>
    <row r="126" s="2" customFormat="1" spans="1:10">
      <c r="A126" s="26">
        <v>7</v>
      </c>
      <c r="B126" s="36" t="s">
        <v>121</v>
      </c>
      <c r="C126" s="26" t="s">
        <v>101</v>
      </c>
      <c r="D126" s="35">
        <v>15</v>
      </c>
      <c r="E126" s="35">
        <v>10</v>
      </c>
      <c r="F126" s="24">
        <f t="shared" si="11"/>
        <v>150</v>
      </c>
      <c r="G126" s="25"/>
      <c r="H126" s="25"/>
      <c r="I126" s="49" t="s">
        <v>120</v>
      </c>
      <c r="J126" s="10"/>
    </row>
    <row r="127" s="7" customFormat="1" spans="1:10">
      <c r="A127" s="26">
        <v>8</v>
      </c>
      <c r="B127" s="27" t="s">
        <v>122</v>
      </c>
      <c r="C127" s="28" t="s">
        <v>101</v>
      </c>
      <c r="D127" s="32">
        <v>20</v>
      </c>
      <c r="E127" s="30">
        <v>30</v>
      </c>
      <c r="F127" s="29">
        <f t="shared" si="11"/>
        <v>600</v>
      </c>
      <c r="G127" s="31"/>
      <c r="H127" s="31"/>
      <c r="I127" s="46" t="s">
        <v>123</v>
      </c>
      <c r="J127" s="51"/>
    </row>
    <row r="128" s="2" customFormat="1" spans="1:10">
      <c r="A128" s="26">
        <v>9</v>
      </c>
      <c r="B128" s="36" t="s">
        <v>124</v>
      </c>
      <c r="C128" s="26" t="s">
        <v>101</v>
      </c>
      <c r="D128" s="35">
        <v>10</v>
      </c>
      <c r="E128" s="35">
        <v>30</v>
      </c>
      <c r="F128" s="24">
        <f t="shared" si="11"/>
        <v>300</v>
      </c>
      <c r="G128" s="25"/>
      <c r="H128" s="25"/>
      <c r="I128" s="49" t="s">
        <v>125</v>
      </c>
      <c r="J128" s="10"/>
    </row>
    <row r="129" s="2" customFormat="1" spans="1:10">
      <c r="A129" s="26">
        <v>10</v>
      </c>
      <c r="B129" s="36" t="s">
        <v>126</v>
      </c>
      <c r="C129" s="26" t="s">
        <v>101</v>
      </c>
      <c r="D129" s="35">
        <v>28</v>
      </c>
      <c r="E129" s="35">
        <v>10</v>
      </c>
      <c r="F129" s="24">
        <f t="shared" si="11"/>
        <v>280</v>
      </c>
      <c r="G129" s="25"/>
      <c r="H129" s="25"/>
      <c r="I129" s="49" t="s">
        <v>120</v>
      </c>
      <c r="J129" s="10"/>
    </row>
    <row r="130" s="2" customFormat="1" spans="1:10">
      <c r="A130" s="26">
        <v>11</v>
      </c>
      <c r="B130" s="36" t="s">
        <v>127</v>
      </c>
      <c r="C130" s="26" t="s">
        <v>101</v>
      </c>
      <c r="D130" s="35">
        <v>28</v>
      </c>
      <c r="E130" s="35">
        <v>60</v>
      </c>
      <c r="F130" s="24">
        <f t="shared" si="11"/>
        <v>1680</v>
      </c>
      <c r="G130" s="25"/>
      <c r="H130" s="25"/>
      <c r="I130" s="49" t="s">
        <v>128</v>
      </c>
      <c r="J130" s="10"/>
    </row>
    <row r="131" s="2" customFormat="1" spans="1:10">
      <c r="A131" s="26">
        <v>12</v>
      </c>
      <c r="B131" s="36" t="s">
        <v>129</v>
      </c>
      <c r="C131" s="26" t="s">
        <v>32</v>
      </c>
      <c r="D131" s="35">
        <v>13</v>
      </c>
      <c r="E131" s="35">
        <v>80</v>
      </c>
      <c r="F131" s="24">
        <f t="shared" si="11"/>
        <v>1040</v>
      </c>
      <c r="G131" s="25"/>
      <c r="H131" s="25"/>
      <c r="I131" s="49" t="s">
        <v>130</v>
      </c>
      <c r="J131" s="10"/>
    </row>
    <row r="132" s="2" customFormat="1" spans="1:10">
      <c r="A132" s="26">
        <v>13</v>
      </c>
      <c r="B132" s="36" t="s">
        <v>131</v>
      </c>
      <c r="C132" s="26" t="s">
        <v>17</v>
      </c>
      <c r="D132" s="35">
        <v>1</v>
      </c>
      <c r="E132" s="35">
        <v>300</v>
      </c>
      <c r="F132" s="24">
        <f t="shared" si="11"/>
        <v>300</v>
      </c>
      <c r="G132" s="25"/>
      <c r="H132" s="25"/>
      <c r="I132" s="49" t="s">
        <v>132</v>
      </c>
      <c r="J132" s="10"/>
    </row>
    <row r="133" s="2" customFormat="1" spans="1:10">
      <c r="A133" s="26">
        <v>14</v>
      </c>
      <c r="B133" s="58" t="s">
        <v>133</v>
      </c>
      <c r="C133" s="26" t="s">
        <v>13</v>
      </c>
      <c r="D133" s="59">
        <v>470</v>
      </c>
      <c r="E133" s="35">
        <v>4</v>
      </c>
      <c r="F133" s="24">
        <f t="shared" si="11"/>
        <v>1880</v>
      </c>
      <c r="G133" s="25"/>
      <c r="H133" s="25"/>
      <c r="I133" s="49" t="s">
        <v>134</v>
      </c>
      <c r="J133" s="10"/>
    </row>
    <row r="134" s="2" customFormat="1" spans="1:10">
      <c r="A134" s="26">
        <v>15</v>
      </c>
      <c r="B134" s="58" t="s">
        <v>135</v>
      </c>
      <c r="C134" s="26" t="s">
        <v>13</v>
      </c>
      <c r="D134" s="59">
        <v>470</v>
      </c>
      <c r="E134" s="35">
        <v>5</v>
      </c>
      <c r="F134" s="24">
        <f t="shared" si="11"/>
        <v>2350</v>
      </c>
      <c r="G134" s="25"/>
      <c r="H134" s="25"/>
      <c r="I134" s="50" t="s">
        <v>136</v>
      </c>
      <c r="J134" s="10"/>
    </row>
    <row r="135" s="6" customFormat="1" spans="1:10">
      <c r="A135" s="26"/>
      <c r="B135" s="60" t="s">
        <v>43</v>
      </c>
      <c r="C135" s="26"/>
      <c r="D135" s="42"/>
      <c r="E135" s="42"/>
      <c r="F135" s="24">
        <f>SUM(F120:F134)</f>
        <v>13774.15</v>
      </c>
      <c r="G135" s="25"/>
      <c r="H135" s="25"/>
      <c r="I135" s="50"/>
      <c r="J135" s="51"/>
    </row>
    <row r="136" s="2" customFormat="1" spans="1:10">
      <c r="A136" s="26"/>
      <c r="B136" s="61" t="s">
        <v>137</v>
      </c>
      <c r="C136" s="26"/>
      <c r="D136" s="35"/>
      <c r="E136" s="23"/>
      <c r="F136" s="62">
        <f>SUM(F4:F135)/2</f>
        <v>93031.501</v>
      </c>
      <c r="G136" s="63"/>
      <c r="H136" s="63"/>
      <c r="I136" s="49"/>
      <c r="J136" s="10"/>
    </row>
    <row r="137" s="2" customFormat="1" spans="1:10">
      <c r="A137" s="26"/>
      <c r="B137" s="61" t="s">
        <v>138</v>
      </c>
      <c r="C137" s="64"/>
      <c r="D137" s="35"/>
      <c r="E137" s="23"/>
      <c r="F137" s="62">
        <f>F136*0.05</f>
        <v>4651.57505</v>
      </c>
      <c r="G137" s="63"/>
      <c r="H137" s="63"/>
      <c r="I137" s="49"/>
      <c r="J137" s="10"/>
    </row>
    <row r="138" s="10" customFormat="1" spans="1:9">
      <c r="A138" s="64"/>
      <c r="B138" s="61" t="s">
        <v>139</v>
      </c>
      <c r="C138" s="64"/>
      <c r="D138" s="35"/>
      <c r="E138" s="23"/>
      <c r="F138" s="62">
        <f>F136*0.01</f>
        <v>930.31501</v>
      </c>
      <c r="G138" s="63"/>
      <c r="H138" s="63"/>
      <c r="I138" s="49"/>
    </row>
    <row r="139" s="2" customFormat="1" spans="1:10">
      <c r="A139" s="26"/>
      <c r="B139" s="21" t="s">
        <v>140</v>
      </c>
      <c r="C139" s="26"/>
      <c r="D139" s="35"/>
      <c r="E139" s="23"/>
      <c r="F139" s="62">
        <f>SUM(F136:F138)</f>
        <v>98613.39106</v>
      </c>
      <c r="G139" s="63"/>
      <c r="H139" s="63"/>
      <c r="I139" s="49"/>
      <c r="J139" s="10"/>
    </row>
  </sheetData>
  <autoFilter xmlns:etc="http://www.wps.cn/officeDocument/2017/etCustomData" ref="A2:I139" etc:filterBottomFollowUsedRange="0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</dc:creator>
  <cp:lastModifiedBy>陌路南风</cp:lastModifiedBy>
  <dcterms:created xsi:type="dcterms:W3CDTF">2025-03-17T07:20:00Z</dcterms:created>
  <dcterms:modified xsi:type="dcterms:W3CDTF">2025-04-18T02:45:13Z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BC12E94EBEA44196805E17B4D3969ED6_13</vt:lpwstr>
  </property>
  <property fmtid="{D5CDD505-2E9C-101B-9397-08002B2CF9AE}" pid="3" name="KSOProductBuildVer">
    <vt:lpwstr>2052-12.1.0.20784</vt:lpwstr>
  </property>
</Properties>
</file>